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Vdicloud\Projekty\___PROJEKTY_2017___\74_17_PARKOVISTE_1502_1520_PRELOUC\05_DPS\05_PRACOVNI\03_DOPRAVNI_STAVBY\180711\PDF\"/>
    </mc:Choice>
  </mc:AlternateContent>
  <bookViews>
    <workbookView xWindow="0" yWindow="0" windowWidth="27600" windowHeight="12360"/>
  </bookViews>
  <sheets>
    <sheet name="Rekapitulace stavby" sheetId="1" r:id="rId1"/>
    <sheet name="SO001 - Vedlejší a ostatn..." sheetId="2" r:id="rId2"/>
    <sheet name="SO101 - Parkovací stání" sheetId="3" r:id="rId3"/>
    <sheet name="Pokyny pro vyplnění" sheetId="4" r:id="rId4"/>
  </sheets>
  <definedNames>
    <definedName name="_xlnm._FilterDatabase" localSheetId="1" hidden="1">'SO001 - Vedlejší a ostatn...'!$C$78:$K$110</definedName>
    <definedName name="_xlnm._FilterDatabase" localSheetId="2" hidden="1">'SO101 - Parkovací stání'!$C$86:$K$622</definedName>
    <definedName name="_xlnm.Print_Titles" localSheetId="0">'Rekapitulace stavby'!$49:$49</definedName>
    <definedName name="_xlnm.Print_Titles" localSheetId="1">'SO001 - Vedlejší a ostatn...'!$78:$78</definedName>
    <definedName name="_xlnm.Print_Titles" localSheetId="2">'SO101 - Parkovací stání'!$86:$86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'SO001 - Vedlejší a ostatn...'!$C$4:$J$36,'SO001 - Vedlejší a ostatn...'!$C$42:$J$60,'SO001 - Vedlejší a ostatn...'!$C$66:$K$110</definedName>
    <definedName name="_xlnm.Print_Area" localSheetId="2">'SO101 - Parkovací stání'!$C$4:$J$36,'SO101 - Parkovací stání'!$C$42:$J$68,'SO101 - Parkovací stání'!$C$74:$K$622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618" i="3"/>
  <c r="BH618" i="3"/>
  <c r="BG618" i="3"/>
  <c r="BF618" i="3"/>
  <c r="T618" i="3"/>
  <c r="R618" i="3"/>
  <c r="P618" i="3"/>
  <c r="BK618" i="3"/>
  <c r="J618" i="3"/>
  <c r="BE618" i="3"/>
  <c r="BI614" i="3"/>
  <c r="BH614" i="3"/>
  <c r="BG614" i="3"/>
  <c r="BF614" i="3"/>
  <c r="T614" i="3"/>
  <c r="R614" i="3"/>
  <c r="P614" i="3"/>
  <c r="BK614" i="3"/>
  <c r="BK605" i="3" s="1"/>
  <c r="J614" i="3"/>
  <c r="BE614" i="3"/>
  <c r="BI610" i="3"/>
  <c r="BH610" i="3"/>
  <c r="BG610" i="3"/>
  <c r="BF610" i="3"/>
  <c r="T610" i="3"/>
  <c r="T605" i="3" s="1"/>
  <c r="T604" i="3" s="1"/>
  <c r="R610" i="3"/>
  <c r="P610" i="3"/>
  <c r="BK610" i="3"/>
  <c r="J610" i="3"/>
  <c r="BE610" i="3"/>
  <c r="BI606" i="3"/>
  <c r="BH606" i="3"/>
  <c r="BG606" i="3"/>
  <c r="BF606" i="3"/>
  <c r="T606" i="3"/>
  <c r="R606" i="3"/>
  <c r="R605" i="3" s="1"/>
  <c r="R604" i="3" s="1"/>
  <c r="P606" i="3"/>
  <c r="P605" i="3"/>
  <c r="P604" i="3" s="1"/>
  <c r="BK606" i="3"/>
  <c r="J606" i="3"/>
  <c r="BE606" i="3"/>
  <c r="BI602" i="3"/>
  <c r="BH602" i="3"/>
  <c r="BG602" i="3"/>
  <c r="BF602" i="3"/>
  <c r="T602" i="3"/>
  <c r="T601" i="3"/>
  <c r="R602" i="3"/>
  <c r="R601" i="3"/>
  <c r="P602" i="3"/>
  <c r="P601" i="3"/>
  <c r="BK602" i="3"/>
  <c r="BK601" i="3"/>
  <c r="J601" i="3"/>
  <c r="J65" i="3" s="1"/>
  <c r="J602" i="3"/>
  <c r="BE602" i="3" s="1"/>
  <c r="BI597" i="3"/>
  <c r="BH597" i="3"/>
  <c r="BG597" i="3"/>
  <c r="BF597" i="3"/>
  <c r="T597" i="3"/>
  <c r="R597" i="3"/>
  <c r="P597" i="3"/>
  <c r="BK597" i="3"/>
  <c r="J597" i="3"/>
  <c r="BE597" i="3"/>
  <c r="BI593" i="3"/>
  <c r="BH593" i="3"/>
  <c r="BG593" i="3"/>
  <c r="BF593" i="3"/>
  <c r="T593" i="3"/>
  <c r="R593" i="3"/>
  <c r="P593" i="3"/>
  <c r="BK593" i="3"/>
  <c r="J593" i="3"/>
  <c r="BE593" i="3" s="1"/>
  <c r="BI588" i="3"/>
  <c r="BH588" i="3"/>
  <c r="BG588" i="3"/>
  <c r="BF588" i="3"/>
  <c r="T588" i="3"/>
  <c r="R588" i="3"/>
  <c r="P588" i="3"/>
  <c r="BK588" i="3"/>
  <c r="J588" i="3"/>
  <c r="BE588" i="3"/>
  <c r="BI582" i="3"/>
  <c r="BH582" i="3"/>
  <c r="BG582" i="3"/>
  <c r="BF582" i="3"/>
  <c r="T582" i="3"/>
  <c r="R582" i="3"/>
  <c r="P582" i="3"/>
  <c r="BK582" i="3"/>
  <c r="J582" i="3"/>
  <c r="BE582" i="3" s="1"/>
  <c r="BI577" i="3"/>
  <c r="BH577" i="3"/>
  <c r="BG577" i="3"/>
  <c r="BF577" i="3"/>
  <c r="T577" i="3"/>
  <c r="R577" i="3"/>
  <c r="P577" i="3"/>
  <c r="BK577" i="3"/>
  <c r="J577" i="3"/>
  <c r="BE577" i="3"/>
  <c r="BI573" i="3"/>
  <c r="BH573" i="3"/>
  <c r="BG573" i="3"/>
  <c r="BF573" i="3"/>
  <c r="T573" i="3"/>
  <c r="T572" i="3" s="1"/>
  <c r="R573" i="3"/>
  <c r="R572" i="3"/>
  <c r="P573" i="3"/>
  <c r="P572" i="3" s="1"/>
  <c r="BK573" i="3"/>
  <c r="BK572" i="3"/>
  <c r="J572" i="3" s="1"/>
  <c r="J64" i="3" s="1"/>
  <c r="J573" i="3"/>
  <c r="BE573" i="3"/>
  <c r="BI568" i="3"/>
  <c r="BH568" i="3"/>
  <c r="BG568" i="3"/>
  <c r="BF568" i="3"/>
  <c r="T568" i="3"/>
  <c r="R568" i="3"/>
  <c r="P568" i="3"/>
  <c r="BK568" i="3"/>
  <c r="J568" i="3"/>
  <c r="BE568" i="3" s="1"/>
  <c r="BI564" i="3"/>
  <c r="BH564" i="3"/>
  <c r="BG564" i="3"/>
  <c r="BF564" i="3"/>
  <c r="T564" i="3"/>
  <c r="R564" i="3"/>
  <c r="P564" i="3"/>
  <c r="BK564" i="3"/>
  <c r="J564" i="3"/>
  <c r="BE564" i="3"/>
  <c r="BI560" i="3"/>
  <c r="BH560" i="3"/>
  <c r="BG560" i="3"/>
  <c r="BF560" i="3"/>
  <c r="T560" i="3"/>
  <c r="R560" i="3"/>
  <c r="P560" i="3"/>
  <c r="BK560" i="3"/>
  <c r="J560" i="3"/>
  <c r="BE560" i="3" s="1"/>
  <c r="BI556" i="3"/>
  <c r="BH556" i="3"/>
  <c r="BG556" i="3"/>
  <c r="BF556" i="3"/>
  <c r="T556" i="3"/>
  <c r="R556" i="3"/>
  <c r="P556" i="3"/>
  <c r="BK556" i="3"/>
  <c r="J556" i="3"/>
  <c r="BE556" i="3"/>
  <c r="BI552" i="3"/>
  <c r="BH552" i="3"/>
  <c r="BG552" i="3"/>
  <c r="BF552" i="3"/>
  <c r="T552" i="3"/>
  <c r="R552" i="3"/>
  <c r="P552" i="3"/>
  <c r="BK552" i="3"/>
  <c r="J552" i="3"/>
  <c r="BE552" i="3"/>
  <c r="BI548" i="3"/>
  <c r="BH548" i="3"/>
  <c r="BG548" i="3"/>
  <c r="BF548" i="3"/>
  <c r="T548" i="3"/>
  <c r="R548" i="3"/>
  <c r="P548" i="3"/>
  <c r="BK548" i="3"/>
  <c r="J548" i="3"/>
  <c r="BE548" i="3"/>
  <c r="BI544" i="3"/>
  <c r="BH544" i="3"/>
  <c r="BG544" i="3"/>
  <c r="BF544" i="3"/>
  <c r="T544" i="3"/>
  <c r="R544" i="3"/>
  <c r="P544" i="3"/>
  <c r="BK544" i="3"/>
  <c r="J544" i="3"/>
  <c r="BE544" i="3"/>
  <c r="BI540" i="3"/>
  <c r="BH540" i="3"/>
  <c r="BG540" i="3"/>
  <c r="BF540" i="3"/>
  <c r="T540" i="3"/>
  <c r="R540" i="3"/>
  <c r="P540" i="3"/>
  <c r="BK540" i="3"/>
  <c r="J540" i="3"/>
  <c r="BE540" i="3"/>
  <c r="BI535" i="3"/>
  <c r="BH535" i="3"/>
  <c r="BG535" i="3"/>
  <c r="BF535" i="3"/>
  <c r="T535" i="3"/>
  <c r="R535" i="3"/>
  <c r="P535" i="3"/>
  <c r="BK535" i="3"/>
  <c r="J535" i="3"/>
  <c r="BE535" i="3"/>
  <c r="BI531" i="3"/>
  <c r="BH531" i="3"/>
  <c r="BG531" i="3"/>
  <c r="BF531" i="3"/>
  <c r="T531" i="3"/>
  <c r="R531" i="3"/>
  <c r="P531" i="3"/>
  <c r="BK531" i="3"/>
  <c r="J531" i="3"/>
  <c r="BE531" i="3"/>
  <c r="BI527" i="3"/>
  <c r="BH527" i="3"/>
  <c r="BG527" i="3"/>
  <c r="BF527" i="3"/>
  <c r="T527" i="3"/>
  <c r="R527" i="3"/>
  <c r="P527" i="3"/>
  <c r="BK527" i="3"/>
  <c r="J527" i="3"/>
  <c r="BE527" i="3"/>
  <c r="BI523" i="3"/>
  <c r="BH523" i="3"/>
  <c r="BG523" i="3"/>
  <c r="BF523" i="3"/>
  <c r="T523" i="3"/>
  <c r="R523" i="3"/>
  <c r="P523" i="3"/>
  <c r="BK523" i="3"/>
  <c r="J523" i="3"/>
  <c r="BE523" i="3"/>
  <c r="BI513" i="3"/>
  <c r="BH513" i="3"/>
  <c r="BG513" i="3"/>
  <c r="BF513" i="3"/>
  <c r="T513" i="3"/>
  <c r="R513" i="3"/>
  <c r="P513" i="3"/>
  <c r="BK513" i="3"/>
  <c r="J513" i="3"/>
  <c r="BE513" i="3"/>
  <c r="BI509" i="3"/>
  <c r="BH509" i="3"/>
  <c r="BG509" i="3"/>
  <c r="BF509" i="3"/>
  <c r="T509" i="3"/>
  <c r="R509" i="3"/>
  <c r="P509" i="3"/>
  <c r="BK509" i="3"/>
  <c r="J509" i="3"/>
  <c r="BE509" i="3"/>
  <c r="BI505" i="3"/>
  <c r="BH505" i="3"/>
  <c r="BG505" i="3"/>
  <c r="BF505" i="3"/>
  <c r="T505" i="3"/>
  <c r="R505" i="3"/>
  <c r="P505" i="3"/>
  <c r="BK505" i="3"/>
  <c r="J505" i="3"/>
  <c r="BE505" i="3"/>
  <c r="BI501" i="3"/>
  <c r="BH501" i="3"/>
  <c r="BG501" i="3"/>
  <c r="BF501" i="3"/>
  <c r="T501" i="3"/>
  <c r="R501" i="3"/>
  <c r="P501" i="3"/>
  <c r="BK501" i="3"/>
  <c r="J501" i="3"/>
  <c r="BE501" i="3"/>
  <c r="BI497" i="3"/>
  <c r="BH497" i="3"/>
  <c r="BG497" i="3"/>
  <c r="BF497" i="3"/>
  <c r="T497" i="3"/>
  <c r="R497" i="3"/>
  <c r="P497" i="3"/>
  <c r="BK497" i="3"/>
  <c r="J497" i="3"/>
  <c r="BE497" i="3"/>
  <c r="BI493" i="3"/>
  <c r="BH493" i="3"/>
  <c r="BG493" i="3"/>
  <c r="BF493" i="3"/>
  <c r="T493" i="3"/>
  <c r="R493" i="3"/>
  <c r="P493" i="3"/>
  <c r="BK493" i="3"/>
  <c r="J493" i="3"/>
  <c r="BE493" i="3"/>
  <c r="BI489" i="3"/>
  <c r="BH489" i="3"/>
  <c r="BG489" i="3"/>
  <c r="BF489" i="3"/>
  <c r="T489" i="3"/>
  <c r="R489" i="3"/>
  <c r="P489" i="3"/>
  <c r="BK489" i="3"/>
  <c r="J489" i="3"/>
  <c r="BE489" i="3"/>
  <c r="BI487" i="3"/>
  <c r="BH487" i="3"/>
  <c r="BG487" i="3"/>
  <c r="BF487" i="3"/>
  <c r="T487" i="3"/>
  <c r="R487" i="3"/>
  <c r="P487" i="3"/>
  <c r="BK487" i="3"/>
  <c r="J487" i="3"/>
  <c r="BE487" i="3"/>
  <c r="BI483" i="3"/>
  <c r="BH483" i="3"/>
  <c r="BG483" i="3"/>
  <c r="BF483" i="3"/>
  <c r="T483" i="3"/>
  <c r="R483" i="3"/>
  <c r="P483" i="3"/>
  <c r="BK483" i="3"/>
  <c r="J483" i="3"/>
  <c r="BE483" i="3"/>
  <c r="BI479" i="3"/>
  <c r="BH479" i="3"/>
  <c r="BG479" i="3"/>
  <c r="BF479" i="3"/>
  <c r="T479" i="3"/>
  <c r="R479" i="3"/>
  <c r="P479" i="3"/>
  <c r="BK479" i="3"/>
  <c r="J479" i="3"/>
  <c r="BE479" i="3"/>
  <c r="BI475" i="3"/>
  <c r="BH475" i="3"/>
  <c r="BG475" i="3"/>
  <c r="BF475" i="3"/>
  <c r="T475" i="3"/>
  <c r="R475" i="3"/>
  <c r="P475" i="3"/>
  <c r="BK475" i="3"/>
  <c r="J475" i="3"/>
  <c r="BE475" i="3"/>
  <c r="BI471" i="3"/>
  <c r="BH471" i="3"/>
  <c r="BG471" i="3"/>
  <c r="BF471" i="3"/>
  <c r="T471" i="3"/>
  <c r="R471" i="3"/>
  <c r="R462" i="3" s="1"/>
  <c r="P471" i="3"/>
  <c r="BK471" i="3"/>
  <c r="J471" i="3"/>
  <c r="BE471" i="3"/>
  <c r="BI467" i="3"/>
  <c r="BH467" i="3"/>
  <c r="BG467" i="3"/>
  <c r="BF467" i="3"/>
  <c r="T467" i="3"/>
  <c r="R467" i="3"/>
  <c r="P467" i="3"/>
  <c r="BK467" i="3"/>
  <c r="BK462" i="3" s="1"/>
  <c r="J462" i="3" s="1"/>
  <c r="J63" i="3" s="1"/>
  <c r="J467" i="3"/>
  <c r="BE467" i="3"/>
  <c r="BI463" i="3"/>
  <c r="BH463" i="3"/>
  <c r="BG463" i="3"/>
  <c r="BF463" i="3"/>
  <c r="T463" i="3"/>
  <c r="T462" i="3"/>
  <c r="R463" i="3"/>
  <c r="P463" i="3"/>
  <c r="P462" i="3"/>
  <c r="BK463" i="3"/>
  <c r="J463" i="3"/>
  <c r="BE463" i="3" s="1"/>
  <c r="BI458" i="3"/>
  <c r="BH458" i="3"/>
  <c r="BG458" i="3"/>
  <c r="BF458" i="3"/>
  <c r="T458" i="3"/>
  <c r="R458" i="3"/>
  <c r="P458" i="3"/>
  <c r="BK458" i="3"/>
  <c r="J458" i="3"/>
  <c r="BE458" i="3"/>
  <c r="BI454" i="3"/>
  <c r="BH454" i="3"/>
  <c r="BG454" i="3"/>
  <c r="BF454" i="3"/>
  <c r="T454" i="3"/>
  <c r="R454" i="3"/>
  <c r="P454" i="3"/>
  <c r="BK454" i="3"/>
  <c r="J454" i="3"/>
  <c r="BE454" i="3"/>
  <c r="BI450" i="3"/>
  <c r="BH450" i="3"/>
  <c r="BG450" i="3"/>
  <c r="BF450" i="3"/>
  <c r="T450" i="3"/>
  <c r="R450" i="3"/>
  <c r="P450" i="3"/>
  <c r="BK450" i="3"/>
  <c r="J450" i="3"/>
  <c r="BE450" i="3"/>
  <c r="BI445" i="3"/>
  <c r="BH445" i="3"/>
  <c r="BG445" i="3"/>
  <c r="BF445" i="3"/>
  <c r="T445" i="3"/>
  <c r="R445" i="3"/>
  <c r="P445" i="3"/>
  <c r="BK445" i="3"/>
  <c r="J445" i="3"/>
  <c r="BE445" i="3"/>
  <c r="BI441" i="3"/>
  <c r="BH441" i="3"/>
  <c r="BG441" i="3"/>
  <c r="BF441" i="3"/>
  <c r="T441" i="3"/>
  <c r="R441" i="3"/>
  <c r="P441" i="3"/>
  <c r="BK441" i="3"/>
  <c r="J441" i="3"/>
  <c r="BE441" i="3"/>
  <c r="BI437" i="3"/>
  <c r="BH437" i="3"/>
  <c r="BG437" i="3"/>
  <c r="BF437" i="3"/>
  <c r="T437" i="3"/>
  <c r="R437" i="3"/>
  <c r="P437" i="3"/>
  <c r="BK437" i="3"/>
  <c r="J437" i="3"/>
  <c r="BE437" i="3"/>
  <c r="BI433" i="3"/>
  <c r="BH433" i="3"/>
  <c r="BG433" i="3"/>
  <c r="BF433" i="3"/>
  <c r="T433" i="3"/>
  <c r="R433" i="3"/>
  <c r="P433" i="3"/>
  <c r="BK433" i="3"/>
  <c r="J433" i="3"/>
  <c r="BE433" i="3"/>
  <c r="BI429" i="3"/>
  <c r="BH429" i="3"/>
  <c r="BG429" i="3"/>
  <c r="BF429" i="3"/>
  <c r="T429" i="3"/>
  <c r="R429" i="3"/>
  <c r="P429" i="3"/>
  <c r="BK429" i="3"/>
  <c r="J429" i="3"/>
  <c r="BE429" i="3"/>
  <c r="BI425" i="3"/>
  <c r="BH425" i="3"/>
  <c r="BG425" i="3"/>
  <c r="BF425" i="3"/>
  <c r="T425" i="3"/>
  <c r="R425" i="3"/>
  <c r="P425" i="3"/>
  <c r="BK425" i="3"/>
  <c r="J425" i="3"/>
  <c r="BE425" i="3"/>
  <c r="BI421" i="3"/>
  <c r="BH421" i="3"/>
  <c r="BG421" i="3"/>
  <c r="BF421" i="3"/>
  <c r="T421" i="3"/>
  <c r="R421" i="3"/>
  <c r="P421" i="3"/>
  <c r="BK421" i="3"/>
  <c r="J421" i="3"/>
  <c r="BE421" i="3"/>
  <c r="BI417" i="3"/>
  <c r="BH417" i="3"/>
  <c r="BG417" i="3"/>
  <c r="BF417" i="3"/>
  <c r="T417" i="3"/>
  <c r="R417" i="3"/>
  <c r="P417" i="3"/>
  <c r="BK417" i="3"/>
  <c r="J417" i="3"/>
  <c r="BE417" i="3"/>
  <c r="BI413" i="3"/>
  <c r="BH413" i="3"/>
  <c r="BG413" i="3"/>
  <c r="BF413" i="3"/>
  <c r="T413" i="3"/>
  <c r="R413" i="3"/>
  <c r="P413" i="3"/>
  <c r="BK413" i="3"/>
  <c r="J413" i="3"/>
  <c r="BE413" i="3"/>
  <c r="BI409" i="3"/>
  <c r="BH409" i="3"/>
  <c r="BG409" i="3"/>
  <c r="BF409" i="3"/>
  <c r="T409" i="3"/>
  <c r="R409" i="3"/>
  <c r="P409" i="3"/>
  <c r="BK409" i="3"/>
  <c r="J409" i="3"/>
  <c r="BE409" i="3"/>
  <c r="BI405" i="3"/>
  <c r="BH405" i="3"/>
  <c r="BG405" i="3"/>
  <c r="BF405" i="3"/>
  <c r="T405" i="3"/>
  <c r="R405" i="3"/>
  <c r="P405" i="3"/>
  <c r="P396" i="3" s="1"/>
  <c r="BK405" i="3"/>
  <c r="J405" i="3"/>
  <c r="BE405" i="3"/>
  <c r="BI401" i="3"/>
  <c r="BH401" i="3"/>
  <c r="BG401" i="3"/>
  <c r="BF401" i="3"/>
  <c r="T401" i="3"/>
  <c r="T396" i="3" s="1"/>
  <c r="R401" i="3"/>
  <c r="P401" i="3"/>
  <c r="BK401" i="3"/>
  <c r="J401" i="3"/>
  <c r="BE401" i="3"/>
  <c r="BI397" i="3"/>
  <c r="BH397" i="3"/>
  <c r="BG397" i="3"/>
  <c r="BF397" i="3"/>
  <c r="T397" i="3"/>
  <c r="R397" i="3"/>
  <c r="R396" i="3"/>
  <c r="P397" i="3"/>
  <c r="BK397" i="3"/>
  <c r="BK396" i="3"/>
  <c r="J396" i="3" s="1"/>
  <c r="J62" i="3" s="1"/>
  <c r="J397" i="3"/>
  <c r="BE397" i="3"/>
  <c r="BI392" i="3"/>
  <c r="BH392" i="3"/>
  <c r="BG392" i="3"/>
  <c r="BF392" i="3"/>
  <c r="T392" i="3"/>
  <c r="R392" i="3"/>
  <c r="P392" i="3"/>
  <c r="BK392" i="3"/>
  <c r="J392" i="3"/>
  <c r="BE392" i="3"/>
  <c r="BI388" i="3"/>
  <c r="BH388" i="3"/>
  <c r="BG388" i="3"/>
  <c r="BF388" i="3"/>
  <c r="T388" i="3"/>
  <c r="R388" i="3"/>
  <c r="P388" i="3"/>
  <c r="BK388" i="3"/>
  <c r="J388" i="3"/>
  <c r="BE388" i="3"/>
  <c r="BI383" i="3"/>
  <c r="BH383" i="3"/>
  <c r="BG383" i="3"/>
  <c r="BF383" i="3"/>
  <c r="T383" i="3"/>
  <c r="R383" i="3"/>
  <c r="P383" i="3"/>
  <c r="BK383" i="3"/>
  <c r="J383" i="3"/>
  <c r="BE383" i="3"/>
  <c r="BI378" i="3"/>
  <c r="BH378" i="3"/>
  <c r="BG378" i="3"/>
  <c r="BF378" i="3"/>
  <c r="T378" i="3"/>
  <c r="R378" i="3"/>
  <c r="P378" i="3"/>
  <c r="BK378" i="3"/>
  <c r="J378" i="3"/>
  <c r="BE378" i="3"/>
  <c r="BI369" i="3"/>
  <c r="BH369" i="3"/>
  <c r="BG369" i="3"/>
  <c r="BF369" i="3"/>
  <c r="T369" i="3"/>
  <c r="R369" i="3"/>
  <c r="P369" i="3"/>
  <c r="BK369" i="3"/>
  <c r="J369" i="3"/>
  <c r="BE369" i="3"/>
  <c r="BI364" i="3"/>
  <c r="BH364" i="3"/>
  <c r="BG364" i="3"/>
  <c r="BF364" i="3"/>
  <c r="T364" i="3"/>
  <c r="R364" i="3"/>
  <c r="P364" i="3"/>
  <c r="BK364" i="3"/>
  <c r="J364" i="3"/>
  <c r="BE364" i="3"/>
  <c r="BI359" i="3"/>
  <c r="BH359" i="3"/>
  <c r="BG359" i="3"/>
  <c r="BF359" i="3"/>
  <c r="T359" i="3"/>
  <c r="R359" i="3"/>
  <c r="P359" i="3"/>
  <c r="BK359" i="3"/>
  <c r="J359" i="3"/>
  <c r="BE359" i="3"/>
  <c r="BI355" i="3"/>
  <c r="BH355" i="3"/>
  <c r="BG355" i="3"/>
  <c r="BF355" i="3"/>
  <c r="T355" i="3"/>
  <c r="R355" i="3"/>
  <c r="P355" i="3"/>
  <c r="BK355" i="3"/>
  <c r="J355" i="3"/>
  <c r="BE355" i="3"/>
  <c r="BI349" i="3"/>
  <c r="BH349" i="3"/>
  <c r="BG349" i="3"/>
  <c r="BF349" i="3"/>
  <c r="T349" i="3"/>
  <c r="R349" i="3"/>
  <c r="P349" i="3"/>
  <c r="BK349" i="3"/>
  <c r="J349" i="3"/>
  <c r="BE349" i="3"/>
  <c r="BI342" i="3"/>
  <c r="BH342" i="3"/>
  <c r="BG342" i="3"/>
  <c r="BF342" i="3"/>
  <c r="T342" i="3"/>
  <c r="R342" i="3"/>
  <c r="P342" i="3"/>
  <c r="BK342" i="3"/>
  <c r="J342" i="3"/>
  <c r="BE342" i="3"/>
  <c r="BI336" i="3"/>
  <c r="BH336" i="3"/>
  <c r="BG336" i="3"/>
  <c r="BF336" i="3"/>
  <c r="T336" i="3"/>
  <c r="R336" i="3"/>
  <c r="P336" i="3"/>
  <c r="BK336" i="3"/>
  <c r="J336" i="3"/>
  <c r="BE336" i="3"/>
  <c r="BI331" i="3"/>
  <c r="BH331" i="3"/>
  <c r="BG331" i="3"/>
  <c r="BF331" i="3"/>
  <c r="T331" i="3"/>
  <c r="T330" i="3"/>
  <c r="R331" i="3"/>
  <c r="R330" i="3" s="1"/>
  <c r="P331" i="3"/>
  <c r="P330" i="3"/>
  <c r="BK331" i="3"/>
  <c r="BK330" i="3" s="1"/>
  <c r="J330" i="3" s="1"/>
  <c r="J61" i="3" s="1"/>
  <c r="J331" i="3"/>
  <c r="BE331" i="3" s="1"/>
  <c r="BI325" i="3"/>
  <c r="BH325" i="3"/>
  <c r="BG325" i="3"/>
  <c r="BF325" i="3"/>
  <c r="T325" i="3"/>
  <c r="T324" i="3"/>
  <c r="R325" i="3"/>
  <c r="R324" i="3" s="1"/>
  <c r="P325" i="3"/>
  <c r="P324" i="3"/>
  <c r="BK325" i="3"/>
  <c r="BK324" i="3" s="1"/>
  <c r="J324" i="3" s="1"/>
  <c r="J60" i="3" s="1"/>
  <c r="J325" i="3"/>
  <c r="BE325" i="3" s="1"/>
  <c r="BI318" i="3"/>
  <c r="BH318" i="3"/>
  <c r="BG318" i="3"/>
  <c r="BF318" i="3"/>
  <c r="T318" i="3"/>
  <c r="R318" i="3"/>
  <c r="P318" i="3"/>
  <c r="BK318" i="3"/>
  <c r="J318" i="3"/>
  <c r="BE318" i="3"/>
  <c r="BI313" i="3"/>
  <c r="BH313" i="3"/>
  <c r="BG313" i="3"/>
  <c r="BF313" i="3"/>
  <c r="T313" i="3"/>
  <c r="T312" i="3" s="1"/>
  <c r="R313" i="3"/>
  <c r="R312" i="3"/>
  <c r="P313" i="3"/>
  <c r="P312" i="3" s="1"/>
  <c r="BK313" i="3"/>
  <c r="BK312" i="3"/>
  <c r="J312" i="3" s="1"/>
  <c r="J59" i="3" s="1"/>
  <c r="J313" i="3"/>
  <c r="BE313" i="3"/>
  <c r="BI308" i="3"/>
  <c r="BH308" i="3"/>
  <c r="BG308" i="3"/>
  <c r="BF308" i="3"/>
  <c r="T308" i="3"/>
  <c r="R308" i="3"/>
  <c r="P308" i="3"/>
  <c r="BK308" i="3"/>
  <c r="J308" i="3"/>
  <c r="BE308" i="3" s="1"/>
  <c r="BI304" i="3"/>
  <c r="BH304" i="3"/>
  <c r="BG304" i="3"/>
  <c r="BF304" i="3"/>
  <c r="T304" i="3"/>
  <c r="R304" i="3"/>
  <c r="P304" i="3"/>
  <c r="BK304" i="3"/>
  <c r="J304" i="3"/>
  <c r="BE304" i="3"/>
  <c r="BI300" i="3"/>
  <c r="BH300" i="3"/>
  <c r="BG300" i="3"/>
  <c r="BF300" i="3"/>
  <c r="T300" i="3"/>
  <c r="R300" i="3"/>
  <c r="P300" i="3"/>
  <c r="BK300" i="3"/>
  <c r="J300" i="3"/>
  <c r="BE300" i="3" s="1"/>
  <c r="BI296" i="3"/>
  <c r="BH296" i="3"/>
  <c r="BG296" i="3"/>
  <c r="BF296" i="3"/>
  <c r="T296" i="3"/>
  <c r="R296" i="3"/>
  <c r="P296" i="3"/>
  <c r="BK296" i="3"/>
  <c r="J296" i="3"/>
  <c r="BE296" i="3"/>
  <c r="BI292" i="3"/>
  <c r="BH292" i="3"/>
  <c r="BG292" i="3"/>
  <c r="BF292" i="3"/>
  <c r="T292" i="3"/>
  <c r="R292" i="3"/>
  <c r="P292" i="3"/>
  <c r="BK292" i="3"/>
  <c r="J292" i="3"/>
  <c r="BE292" i="3" s="1"/>
  <c r="BI287" i="3"/>
  <c r="BH287" i="3"/>
  <c r="BG287" i="3"/>
  <c r="BF287" i="3"/>
  <c r="T287" i="3"/>
  <c r="R287" i="3"/>
  <c r="P287" i="3"/>
  <c r="BK287" i="3"/>
  <c r="J287" i="3"/>
  <c r="BE287" i="3"/>
  <c r="BI277" i="3"/>
  <c r="BH277" i="3"/>
  <c r="BG277" i="3"/>
  <c r="BF277" i="3"/>
  <c r="T277" i="3"/>
  <c r="R277" i="3"/>
  <c r="P277" i="3"/>
  <c r="BK277" i="3"/>
  <c r="J277" i="3"/>
  <c r="BE277" i="3" s="1"/>
  <c r="BI273" i="3"/>
  <c r="BH273" i="3"/>
  <c r="BG273" i="3"/>
  <c r="BF273" i="3"/>
  <c r="T273" i="3"/>
  <c r="R273" i="3"/>
  <c r="P273" i="3"/>
  <c r="BK273" i="3"/>
  <c r="J273" i="3"/>
  <c r="BE273" i="3"/>
  <c r="BI269" i="3"/>
  <c r="BH269" i="3"/>
  <c r="BG269" i="3"/>
  <c r="BF269" i="3"/>
  <c r="T269" i="3"/>
  <c r="R269" i="3"/>
  <c r="P269" i="3"/>
  <c r="BK269" i="3"/>
  <c r="J269" i="3"/>
  <c r="BE269" i="3" s="1"/>
  <c r="BI265" i="3"/>
  <c r="BH265" i="3"/>
  <c r="BG265" i="3"/>
  <c r="BF265" i="3"/>
  <c r="T265" i="3"/>
  <c r="R265" i="3"/>
  <c r="P265" i="3"/>
  <c r="BK265" i="3"/>
  <c r="J265" i="3"/>
  <c r="BE265" i="3"/>
  <c r="BI258" i="3"/>
  <c r="BH258" i="3"/>
  <c r="BG258" i="3"/>
  <c r="BF258" i="3"/>
  <c r="T258" i="3"/>
  <c r="R258" i="3"/>
  <c r="P258" i="3"/>
  <c r="BK258" i="3"/>
  <c r="J258" i="3"/>
  <c r="BE258" i="3" s="1"/>
  <c r="BI254" i="3"/>
  <c r="BH254" i="3"/>
  <c r="BG254" i="3"/>
  <c r="BF254" i="3"/>
  <c r="T254" i="3"/>
  <c r="R254" i="3"/>
  <c r="P254" i="3"/>
  <c r="BK254" i="3"/>
  <c r="J254" i="3"/>
  <c r="BE254" i="3"/>
  <c r="BI245" i="3"/>
  <c r="BH245" i="3"/>
  <c r="BG245" i="3"/>
  <c r="BF245" i="3"/>
  <c r="T245" i="3"/>
  <c r="R245" i="3"/>
  <c r="P245" i="3"/>
  <c r="BK245" i="3"/>
  <c r="J245" i="3"/>
  <c r="BE245" i="3" s="1"/>
  <c r="BI241" i="3"/>
  <c r="BH241" i="3"/>
  <c r="BG241" i="3"/>
  <c r="BF241" i="3"/>
  <c r="T241" i="3"/>
  <c r="R241" i="3"/>
  <c r="P241" i="3"/>
  <c r="BK241" i="3"/>
  <c r="J241" i="3"/>
  <c r="BE241" i="3"/>
  <c r="BI237" i="3"/>
  <c r="BH237" i="3"/>
  <c r="BG237" i="3"/>
  <c r="BF237" i="3"/>
  <c r="T237" i="3"/>
  <c r="R237" i="3"/>
  <c r="P237" i="3"/>
  <c r="BK237" i="3"/>
  <c r="J237" i="3"/>
  <c r="BE237" i="3" s="1"/>
  <c r="BI233" i="3"/>
  <c r="BH233" i="3"/>
  <c r="BG233" i="3"/>
  <c r="BF233" i="3"/>
  <c r="T233" i="3"/>
  <c r="R233" i="3"/>
  <c r="P233" i="3"/>
  <c r="BK233" i="3"/>
  <c r="J233" i="3"/>
  <c r="BE233" i="3"/>
  <c r="BI229" i="3"/>
  <c r="BH229" i="3"/>
  <c r="BG229" i="3"/>
  <c r="BF229" i="3"/>
  <c r="T229" i="3"/>
  <c r="R229" i="3"/>
  <c r="P229" i="3"/>
  <c r="BK229" i="3"/>
  <c r="J229" i="3"/>
  <c r="BE229" i="3"/>
  <c r="BI223" i="3"/>
  <c r="BH223" i="3"/>
  <c r="BG223" i="3"/>
  <c r="BF223" i="3"/>
  <c r="T223" i="3"/>
  <c r="R223" i="3"/>
  <c r="P223" i="3"/>
  <c r="BK223" i="3"/>
  <c r="J223" i="3"/>
  <c r="BE223" i="3"/>
  <c r="BI221" i="3"/>
  <c r="BH221" i="3"/>
  <c r="BG221" i="3"/>
  <c r="BF221" i="3"/>
  <c r="T221" i="3"/>
  <c r="R221" i="3"/>
  <c r="P221" i="3"/>
  <c r="BK221" i="3"/>
  <c r="J221" i="3"/>
  <c r="BE221" i="3"/>
  <c r="BI219" i="3"/>
  <c r="BH219" i="3"/>
  <c r="BG219" i="3"/>
  <c r="BF219" i="3"/>
  <c r="T219" i="3"/>
  <c r="R219" i="3"/>
  <c r="P219" i="3"/>
  <c r="BK219" i="3"/>
  <c r="J219" i="3"/>
  <c r="BE219" i="3"/>
  <c r="BI217" i="3"/>
  <c r="BH217" i="3"/>
  <c r="BG217" i="3"/>
  <c r="BF217" i="3"/>
  <c r="T217" i="3"/>
  <c r="R217" i="3"/>
  <c r="P217" i="3"/>
  <c r="BK217" i="3"/>
  <c r="J217" i="3"/>
  <c r="BE217" i="3"/>
  <c r="BI213" i="3"/>
  <c r="BH213" i="3"/>
  <c r="BG213" i="3"/>
  <c r="BF213" i="3"/>
  <c r="T213" i="3"/>
  <c r="R213" i="3"/>
  <c r="P213" i="3"/>
  <c r="BK213" i="3"/>
  <c r="J213" i="3"/>
  <c r="BE213" i="3"/>
  <c r="BI209" i="3"/>
  <c r="BH209" i="3"/>
  <c r="BG209" i="3"/>
  <c r="BF209" i="3"/>
  <c r="T209" i="3"/>
  <c r="R209" i="3"/>
  <c r="P209" i="3"/>
  <c r="BK209" i="3"/>
  <c r="J209" i="3"/>
  <c r="BE209" i="3"/>
  <c r="BI205" i="3"/>
  <c r="BH205" i="3"/>
  <c r="BG205" i="3"/>
  <c r="BF205" i="3"/>
  <c r="T205" i="3"/>
  <c r="R205" i="3"/>
  <c r="P205" i="3"/>
  <c r="BK205" i="3"/>
  <c r="J205" i="3"/>
  <c r="BE205" i="3"/>
  <c r="BI201" i="3"/>
  <c r="BH201" i="3"/>
  <c r="BG201" i="3"/>
  <c r="BF201" i="3"/>
  <c r="T201" i="3"/>
  <c r="R201" i="3"/>
  <c r="P201" i="3"/>
  <c r="BK201" i="3"/>
  <c r="J201" i="3"/>
  <c r="BE201" i="3"/>
  <c r="BI194" i="3"/>
  <c r="BH194" i="3"/>
  <c r="BG194" i="3"/>
  <c r="BF194" i="3"/>
  <c r="T194" i="3"/>
  <c r="R194" i="3"/>
  <c r="P194" i="3"/>
  <c r="BK194" i="3"/>
  <c r="J194" i="3"/>
  <c r="BE194" i="3"/>
  <c r="BI190" i="3"/>
  <c r="BH190" i="3"/>
  <c r="BG190" i="3"/>
  <c r="BF190" i="3"/>
  <c r="T190" i="3"/>
  <c r="R190" i="3"/>
  <c r="P190" i="3"/>
  <c r="BK190" i="3"/>
  <c r="J190" i="3"/>
  <c r="BE190" i="3"/>
  <c r="BI186" i="3"/>
  <c r="BH186" i="3"/>
  <c r="BG186" i="3"/>
  <c r="BF186" i="3"/>
  <c r="T186" i="3"/>
  <c r="R186" i="3"/>
  <c r="P186" i="3"/>
  <c r="BK186" i="3"/>
  <c r="J186" i="3"/>
  <c r="BE186" i="3"/>
  <c r="BI182" i="3"/>
  <c r="BH182" i="3"/>
  <c r="BG182" i="3"/>
  <c r="BF182" i="3"/>
  <c r="T182" i="3"/>
  <c r="R182" i="3"/>
  <c r="P182" i="3"/>
  <c r="BK182" i="3"/>
  <c r="J182" i="3"/>
  <c r="BE182" i="3"/>
  <c r="BI176" i="3"/>
  <c r="BH176" i="3"/>
  <c r="BG176" i="3"/>
  <c r="BF176" i="3"/>
  <c r="T176" i="3"/>
  <c r="R176" i="3"/>
  <c r="P176" i="3"/>
  <c r="BK176" i="3"/>
  <c r="J176" i="3"/>
  <c r="BE176" i="3"/>
  <c r="BI172" i="3"/>
  <c r="BH172" i="3"/>
  <c r="BG172" i="3"/>
  <c r="BF172" i="3"/>
  <c r="T172" i="3"/>
  <c r="R172" i="3"/>
  <c r="P172" i="3"/>
  <c r="BK172" i="3"/>
  <c r="J172" i="3"/>
  <c r="BE172" i="3"/>
  <c r="BI168" i="3"/>
  <c r="BH168" i="3"/>
  <c r="BG168" i="3"/>
  <c r="BF168" i="3"/>
  <c r="T168" i="3"/>
  <c r="R168" i="3"/>
  <c r="P168" i="3"/>
  <c r="BK168" i="3"/>
  <c r="J168" i="3"/>
  <c r="BE168" i="3"/>
  <c r="BI161" i="3"/>
  <c r="BH161" i="3"/>
  <c r="BG161" i="3"/>
  <c r="BF161" i="3"/>
  <c r="T161" i="3"/>
  <c r="R161" i="3"/>
  <c r="P161" i="3"/>
  <c r="BK161" i="3"/>
  <c r="J161" i="3"/>
  <c r="BE161" i="3"/>
  <c r="BI158" i="3"/>
  <c r="BH158" i="3"/>
  <c r="BG158" i="3"/>
  <c r="BF158" i="3"/>
  <c r="T158" i="3"/>
  <c r="R158" i="3"/>
  <c r="P158" i="3"/>
  <c r="BK158" i="3"/>
  <c r="J158" i="3"/>
  <c r="BE158" i="3"/>
  <c r="BI154" i="3"/>
  <c r="BH154" i="3"/>
  <c r="BG154" i="3"/>
  <c r="BF154" i="3"/>
  <c r="T154" i="3"/>
  <c r="R154" i="3"/>
  <c r="P154" i="3"/>
  <c r="BK154" i="3"/>
  <c r="J154" i="3"/>
  <c r="BE154" i="3"/>
  <c r="BI149" i="3"/>
  <c r="BH149" i="3"/>
  <c r="BG149" i="3"/>
  <c r="BF149" i="3"/>
  <c r="T149" i="3"/>
  <c r="R149" i="3"/>
  <c r="P149" i="3"/>
  <c r="BK149" i="3"/>
  <c r="J149" i="3"/>
  <c r="BE149" i="3"/>
  <c r="BI145" i="3"/>
  <c r="BH145" i="3"/>
  <c r="BG145" i="3"/>
  <c r="BF145" i="3"/>
  <c r="T145" i="3"/>
  <c r="R145" i="3"/>
  <c r="P145" i="3"/>
  <c r="BK145" i="3"/>
  <c r="J145" i="3"/>
  <c r="BE145" i="3"/>
  <c r="BI140" i="3"/>
  <c r="BH140" i="3"/>
  <c r="BG140" i="3"/>
  <c r="BF140" i="3"/>
  <c r="T140" i="3"/>
  <c r="R140" i="3"/>
  <c r="P140" i="3"/>
  <c r="BK140" i="3"/>
  <c r="J140" i="3"/>
  <c r="BE140" i="3"/>
  <c r="BI136" i="3"/>
  <c r="BH136" i="3"/>
  <c r="BG136" i="3"/>
  <c r="BF136" i="3"/>
  <c r="T136" i="3"/>
  <c r="R136" i="3"/>
  <c r="P136" i="3"/>
  <c r="BK136" i="3"/>
  <c r="J136" i="3"/>
  <c r="BE136" i="3"/>
  <c r="BI132" i="3"/>
  <c r="BH132" i="3"/>
  <c r="BG132" i="3"/>
  <c r="BF132" i="3"/>
  <c r="T132" i="3"/>
  <c r="R132" i="3"/>
  <c r="P132" i="3"/>
  <c r="BK132" i="3"/>
  <c r="J132" i="3"/>
  <c r="BE132" i="3"/>
  <c r="BI126" i="3"/>
  <c r="BH126" i="3"/>
  <c r="BG126" i="3"/>
  <c r="BF126" i="3"/>
  <c r="T126" i="3"/>
  <c r="R126" i="3"/>
  <c r="P126" i="3"/>
  <c r="BK126" i="3"/>
  <c r="J126" i="3"/>
  <c r="BE126" i="3"/>
  <c r="BI121" i="3"/>
  <c r="BH121" i="3"/>
  <c r="BG121" i="3"/>
  <c r="BF121" i="3"/>
  <c r="T121" i="3"/>
  <c r="R121" i="3"/>
  <c r="P121" i="3"/>
  <c r="BK121" i="3"/>
  <c r="J121" i="3"/>
  <c r="BE121" i="3"/>
  <c r="BI114" i="3"/>
  <c r="BH114" i="3"/>
  <c r="BG114" i="3"/>
  <c r="BF114" i="3"/>
  <c r="T114" i="3"/>
  <c r="R114" i="3"/>
  <c r="P114" i="3"/>
  <c r="BK114" i="3"/>
  <c r="J114" i="3"/>
  <c r="BE114" i="3"/>
  <c r="BI108" i="3"/>
  <c r="BH108" i="3"/>
  <c r="BG108" i="3"/>
  <c r="BF108" i="3"/>
  <c r="T108" i="3"/>
  <c r="R108" i="3"/>
  <c r="P108" i="3"/>
  <c r="BK108" i="3"/>
  <c r="J108" i="3"/>
  <c r="BE108" i="3"/>
  <c r="BI104" i="3"/>
  <c r="BH104" i="3"/>
  <c r="BG104" i="3"/>
  <c r="BF104" i="3"/>
  <c r="T104" i="3"/>
  <c r="R104" i="3"/>
  <c r="P104" i="3"/>
  <c r="BK104" i="3"/>
  <c r="J104" i="3"/>
  <c r="BE104" i="3"/>
  <c r="BI100" i="3"/>
  <c r="BH100" i="3"/>
  <c r="F33" i="3" s="1"/>
  <c r="BC53" i="1" s="1"/>
  <c r="BG100" i="3"/>
  <c r="BF100" i="3"/>
  <c r="T100" i="3"/>
  <c r="T89" i="3" s="1"/>
  <c r="T88" i="3" s="1"/>
  <c r="T87" i="3" s="1"/>
  <c r="R100" i="3"/>
  <c r="R89" i="3" s="1"/>
  <c r="R88" i="3" s="1"/>
  <c r="R87" i="3" s="1"/>
  <c r="P100" i="3"/>
  <c r="BK100" i="3"/>
  <c r="J100" i="3"/>
  <c r="BE100" i="3"/>
  <c r="BI94" i="3"/>
  <c r="BH94" i="3"/>
  <c r="BG94" i="3"/>
  <c r="F32" i="3" s="1"/>
  <c r="BB53" i="1" s="1"/>
  <c r="BF94" i="3"/>
  <c r="T94" i="3"/>
  <c r="R94" i="3"/>
  <c r="P94" i="3"/>
  <c r="P89" i="3" s="1"/>
  <c r="BK94" i="3"/>
  <c r="BK89" i="3" s="1"/>
  <c r="J94" i="3"/>
  <c r="BE94" i="3"/>
  <c r="BI90" i="3"/>
  <c r="F34" i="3"/>
  <c r="BD53" i="1" s="1"/>
  <c r="BH90" i="3"/>
  <c r="BG90" i="3"/>
  <c r="BF90" i="3"/>
  <c r="J31" i="3" s="1"/>
  <c r="AW53" i="1" s="1"/>
  <c r="T90" i="3"/>
  <c r="R90" i="3"/>
  <c r="P90" i="3"/>
  <c r="BK90" i="3"/>
  <c r="J90" i="3"/>
  <c r="BE90" i="3" s="1"/>
  <c r="J83" i="3"/>
  <c r="F83" i="3"/>
  <c r="F81" i="3"/>
  <c r="E79" i="3"/>
  <c r="J51" i="3"/>
  <c r="F51" i="3"/>
  <c r="F49" i="3"/>
  <c r="E47" i="3"/>
  <c r="J18" i="3"/>
  <c r="E18" i="3"/>
  <c r="F84" i="3"/>
  <c r="F52" i="3"/>
  <c r="J17" i="3"/>
  <c r="J12" i="3"/>
  <c r="J81" i="3"/>
  <c r="J49" i="3"/>
  <c r="E7" i="3"/>
  <c r="E77" i="3" s="1"/>
  <c r="E45" i="3"/>
  <c r="AY52" i="1"/>
  <c r="AX52" i="1"/>
  <c r="BI107" i="2"/>
  <c r="BH107" i="2"/>
  <c r="BG107" i="2"/>
  <c r="BF107" i="2"/>
  <c r="T107" i="2"/>
  <c r="T106" i="2"/>
  <c r="R107" i="2"/>
  <c r="R106" i="2" s="1"/>
  <c r="P107" i="2"/>
  <c r="P106" i="2"/>
  <c r="BK107" i="2"/>
  <c r="BK106" i="2" s="1"/>
  <c r="J106" i="2" s="1"/>
  <c r="J59" i="2" s="1"/>
  <c r="J107" i="2"/>
  <c r="BE107" i="2"/>
  <c r="BI102" i="2"/>
  <c r="BH102" i="2"/>
  <c r="BG102" i="2"/>
  <c r="BF102" i="2"/>
  <c r="T102" i="2"/>
  <c r="R102" i="2"/>
  <c r="P102" i="2"/>
  <c r="BK102" i="2"/>
  <c r="J102" i="2"/>
  <c r="BE102" i="2"/>
  <c r="BI98" i="2"/>
  <c r="BH98" i="2"/>
  <c r="BG98" i="2"/>
  <c r="BF98" i="2"/>
  <c r="T98" i="2"/>
  <c r="R98" i="2"/>
  <c r="P98" i="2"/>
  <c r="BK98" i="2"/>
  <c r="J98" i="2"/>
  <c r="BE98" i="2" s="1"/>
  <c r="BI94" i="2"/>
  <c r="BH94" i="2"/>
  <c r="BG94" i="2"/>
  <c r="BF94" i="2"/>
  <c r="T94" i="2"/>
  <c r="R94" i="2"/>
  <c r="P94" i="2"/>
  <c r="P85" i="2" s="1"/>
  <c r="P79" i="2" s="1"/>
  <c r="AU52" i="1" s="1"/>
  <c r="BK94" i="2"/>
  <c r="J94" i="2"/>
  <c r="BE94" i="2"/>
  <c r="BI90" i="2"/>
  <c r="F34" i="2" s="1"/>
  <c r="BD52" i="1" s="1"/>
  <c r="BH90" i="2"/>
  <c r="BG90" i="2"/>
  <c r="BF90" i="2"/>
  <c r="T90" i="2"/>
  <c r="T85" i="2" s="1"/>
  <c r="R90" i="2"/>
  <c r="P90" i="2"/>
  <c r="BK90" i="2"/>
  <c r="J90" i="2"/>
  <c r="BE90" i="2" s="1"/>
  <c r="BI86" i="2"/>
  <c r="BH86" i="2"/>
  <c r="BG86" i="2"/>
  <c r="BF86" i="2"/>
  <c r="T86" i="2"/>
  <c r="R86" i="2"/>
  <c r="R85" i="2" s="1"/>
  <c r="P86" i="2"/>
  <c r="BK86" i="2"/>
  <c r="BK85" i="2" s="1"/>
  <c r="J85" i="2" s="1"/>
  <c r="J58" i="2" s="1"/>
  <c r="J86" i="2"/>
  <c r="BE86" i="2"/>
  <c r="BI81" i="2"/>
  <c r="BH81" i="2"/>
  <c r="F33" i="2" s="1"/>
  <c r="BC52" i="1" s="1"/>
  <c r="BG81" i="2"/>
  <c r="F32" i="2" s="1"/>
  <c r="BB52" i="1" s="1"/>
  <c r="BB51" i="1" s="1"/>
  <c r="BF81" i="2"/>
  <c r="F31" i="2" s="1"/>
  <c r="BA52" i="1" s="1"/>
  <c r="J31" i="2"/>
  <c r="AW52" i="1" s="1"/>
  <c r="T81" i="2"/>
  <c r="T80" i="2" s="1"/>
  <c r="T79" i="2" s="1"/>
  <c r="R81" i="2"/>
  <c r="R80" i="2"/>
  <c r="R79" i="2" s="1"/>
  <c r="P81" i="2"/>
  <c r="P80" i="2"/>
  <c r="BK81" i="2"/>
  <c r="BK80" i="2"/>
  <c r="BK79" i="2" s="1"/>
  <c r="J79" i="2" s="1"/>
  <c r="J80" i="2"/>
  <c r="J81" i="2"/>
  <c r="BE81" i="2"/>
  <c r="F30" i="2" s="1"/>
  <c r="AZ52" i="1" s="1"/>
  <c r="J57" i="2"/>
  <c r="J75" i="2"/>
  <c r="F75" i="2"/>
  <c r="F73" i="2"/>
  <c r="E71" i="2"/>
  <c r="J51" i="2"/>
  <c r="F51" i="2"/>
  <c r="F49" i="2"/>
  <c r="E47" i="2"/>
  <c r="J18" i="2"/>
  <c r="E18" i="2"/>
  <c r="F52" i="2" s="1"/>
  <c r="F76" i="2"/>
  <c r="J17" i="2"/>
  <c r="J12" i="2"/>
  <c r="J49" i="2" s="1"/>
  <c r="J73" i="2"/>
  <c r="E7" i="2"/>
  <c r="E69" i="2"/>
  <c r="E45" i="2"/>
  <c r="AS51" i="1"/>
  <c r="L47" i="1"/>
  <c r="AM46" i="1"/>
  <c r="L46" i="1"/>
  <c r="AM44" i="1"/>
  <c r="L44" i="1"/>
  <c r="L42" i="1"/>
  <c r="L41" i="1"/>
  <c r="J56" i="2" l="1"/>
  <c r="J27" i="2"/>
  <c r="BK604" i="3"/>
  <c r="J604" i="3" s="1"/>
  <c r="J66" i="3" s="1"/>
  <c r="J605" i="3"/>
  <c r="J67" i="3" s="1"/>
  <c r="AX51" i="1"/>
  <c r="W28" i="1"/>
  <c r="P88" i="3"/>
  <c r="P87" i="3" s="1"/>
  <c r="AU53" i="1" s="1"/>
  <c r="AU51" i="1" s="1"/>
  <c r="J30" i="2"/>
  <c r="AV52" i="1" s="1"/>
  <c r="AT52" i="1" s="1"/>
  <c r="BA51" i="1"/>
  <c r="F30" i="3"/>
  <c r="AZ53" i="1" s="1"/>
  <c r="AZ51" i="1" s="1"/>
  <c r="J30" i="3"/>
  <c r="AV53" i="1" s="1"/>
  <c r="AT53" i="1" s="1"/>
  <c r="BK88" i="3"/>
  <c r="J89" i="3"/>
  <c r="J58" i="3" s="1"/>
  <c r="BC51" i="1"/>
  <c r="BD51" i="1"/>
  <c r="W30" i="1" s="1"/>
  <c r="F31" i="3"/>
  <c r="BA53" i="1" s="1"/>
  <c r="AV51" i="1" l="1"/>
  <c r="W26" i="1"/>
  <c r="W29" i="1"/>
  <c r="AY51" i="1"/>
  <c r="AW51" i="1"/>
  <c r="AK27" i="1" s="1"/>
  <c r="W27" i="1"/>
  <c r="BK87" i="3"/>
  <c r="J87" i="3" s="1"/>
  <c r="J88" i="3"/>
  <c r="J57" i="3" s="1"/>
  <c r="AG52" i="1"/>
  <c r="J36" i="2"/>
  <c r="J56" i="3" l="1"/>
  <c r="J27" i="3"/>
  <c r="AN52" i="1"/>
  <c r="AK26" i="1"/>
  <c r="AT51" i="1"/>
  <c r="J36" i="3" l="1"/>
  <c r="AG53" i="1"/>
  <c r="AN53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<sst xmlns="http://schemas.openxmlformats.org/spreadsheetml/2006/main" count="6003" uniqueCount="1091">
  <si>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</si>
  <si>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</si>
  <si>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</si>
  <si>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</si>
  <si>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</si>
  <si>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</si>
  <si>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</si>
  <si>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{09d771ea-0d5d-4273-9834-8005ee3f4942}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</si>
  <si>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</si>
  <si>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</si>
  <si>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</si>
  <si>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</si>
  <si>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</si>
  <si>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</si>
  <si>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</si>
  <si>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</si>
  <si>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</si>
  <si>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17-74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</si>
  <si>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</si>
  <si>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</si>
  <si>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u č.p.1502 a 1520, Přelouč</t>
  </si>
  <si>
    <t>0,1</t>
  </si>
  <si>
    <t>KSO:</t>
  </si>
  <si>
    <t>822 25</t>
  </si>
  <si>
    <t>CC-CZ:</t>
  </si>
  <si>
    <t>21121</t>
  </si>
  <si>
    <t>1</t>
  </si>
  <si>
    <t>Místo:</t>
  </si>
  <si>
    <t>Datum:</t>
  </si>
  <si>
    <t>30. 7. 2018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</si>
  <si>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</si>
  <si>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</si>
  <si>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</si>
  <si>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</si>
  <si>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</si>
  <si>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</si>
  <si>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</si>
  <si>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</si>
  <si>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</si>
  <si>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</si>
  <si>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</si>
  <si>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</si>
  <si>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</si>
  <si>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</si>
  <si>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</si>
  <si>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</si>
  <si>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</si>
  <si>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</si>
  <si>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</si>
  <si>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</si>
  <si>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</si>
  <si>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</si>
  <si>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</si>
  <si>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</si>
  <si>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</si>
  <si>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</si>
  <si>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</si>
  <si>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</si>
  <si>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</si>
  <si>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</si>
  <si>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</si>
  <si>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</si>
  <si>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</si>
  <si>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</si>
  <si>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</si>
  <si>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</si>
  <si>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</si>
  <si>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</si>
  <si>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</si>
  <si>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</si>
  <si>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</si>
  <si>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</si>
  <si>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</si>
  <si>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</si>
  <si>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</si>
  <si>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</si>
  <si>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</si>
  <si>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</si>
  <si>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</si>
  <si>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</si>
  <si>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</si>
  <si>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</si>
  <si>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</si>
  <si>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</si>
  <si>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</si>
  <si>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</si>
  <si>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</si>
  <si>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{18e739aa-9871-4d6d-9004-cc2729356eab}</t>
  </si>
  <si>
    <t>2</t>
  </si>
  <si>
    <t>SO101</t>
  </si>
  <si>
    <t>Parkovací stání</t>
  </si>
  <si>
    <t>{04e2c182-633e-439e-9857-d2dd460b242a}</t>
  </si>
  <si>
    <t>822 55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</si>
  <si>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</si>
  <si>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</si>
  <si>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</si>
  <si>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</si>
  <si>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</si>
  <si>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</si>
  <si>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</si>
  <si>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</si>
  <si>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</si>
  <si>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</si>
  <si>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</si>
  <si>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</si>
  <si>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</si>
  <si>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VRN1 - Průzkumné, geodetické a projektové práce</t>
  </si>
  <si>
    <t>VRN3 - Regulace a ochrana dopravy (i pěší)</t>
  </si>
  <si>
    <t>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</si>
  <si>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</si>
  <si>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</si>
  <si>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</si>
  <si>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</si>
  <si>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</si>
  <si>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</si>
  <si>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</si>
  <si>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</si>
  <si>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</si>
  <si>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</si>
  <si>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</si>
  <si>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</si>
  <si>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</si>
  <si>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</si>
  <si>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VRN1</t>
  </si>
  <si>
    <t>Průzkumné, geodetické a projektové práce</t>
  </si>
  <si>
    <t>4</t>
  </si>
  <si>
    <t>ROZPOCET</t>
  </si>
  <si>
    <t>K</t>
  </si>
  <si>
    <t>013254000</t>
  </si>
  <si>
    <t>Dokumentace skutečného provedení stavby - 4x tištěná, 1x na CD</t>
  </si>
  <si>
    <t>KČ</t>
  </si>
  <si>
    <t>627809364</t>
  </si>
  <si>
    <t>PP</t>
  </si>
  <si>
    <t>Průzkumné, geodetické a projektové práce projektové práce dokumentace stavby (výkresová a textová) skutečného provedení stavby</t>
  </si>
  <si>
    <t>VV</t>
  </si>
  <si>
    <t>True</t>
  </si>
  <si>
    <t>Součet</t>
  </si>
  <si>
    <t>VRN3</t>
  </si>
  <si>
    <t>Regulace a ochrana dopravy (i pěší)</t>
  </si>
  <si>
    <t>030001000</t>
  </si>
  <si>
    <t>Zařízení staveniště</t>
  </si>
  <si>
    <t>401964931</t>
  </si>
  <si>
    <t>Základní rozdělení průvodních činností a nákladů zařízení staveniště</t>
  </si>
  <si>
    <t>3</t>
  </si>
  <si>
    <t>032903000</t>
  </si>
  <si>
    <t>Náklady na provoz a údržbu vybavení staveniště</t>
  </si>
  <si>
    <t>-2052122846</t>
  </si>
  <si>
    <t>Zařízení staveniště vybavení staveniště náklady na provoz a údržbu vybavení staveniště</t>
  </si>
  <si>
    <t>034403000</t>
  </si>
  <si>
    <t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</t>
  </si>
  <si>
    <t>-972319650</t>
  </si>
  <si>
    <t>Zařízení staveniště zabezpečení staveniště dopravní značení na staveništi</t>
  </si>
  <si>
    <t>5</t>
  </si>
  <si>
    <t>034403001</t>
  </si>
  <si>
    <t xml:space="preserve">Pomocné práce zajištění nebo řízení regulaci a ochranu dopravy - úhrnná částka musí obsahovat veškeré nákl. na dočasné úpravy a regulaci dopr.(i pěší) na staveništi </t>
  </si>
  <si>
    <t>1715646414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</si>
  <si>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</si>
  <si>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"pro zajištění dopravy a přístupu k nemovitostem (např.lávky, nájezdy) a zajištění staveniště dle BOZP (ochranná oplocení, zajištění výkopů a pod..)"1</t>
  </si>
  <si>
    <t>6</t>
  </si>
  <si>
    <t>039103000</t>
  </si>
  <si>
    <t>Rozebrání, bourání a odvoz zařízení staveniště</t>
  </si>
  <si>
    <t>-530240419</t>
  </si>
  <si>
    <t>Zařízení staveniště zrušení zařízení staveniště rozebrání, bourání a odvoz</t>
  </si>
  <si>
    <t>VRN4</t>
  </si>
  <si>
    <t>Inženýrská činnost</t>
  </si>
  <si>
    <t>7</t>
  </si>
  <si>
    <t>043134000</t>
  </si>
  <si>
    <t>Zkoušky zatěžovací - provedení 8 statických zatěžovacích zkoušek</t>
  </si>
  <si>
    <t>358061224</t>
  </si>
  <si>
    <t>Inženýrská činnost zkoušky a ostatní měření zkoušky zátěžové</t>
  </si>
  <si>
    <t>SO101 - Parkovací stání</t>
  </si>
  <si>
    <t>CZ0000274101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</si>
  <si>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</si>
  <si>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</si>
  <si>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</si>
  <si>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</si>
  <si>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</si>
  <si>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</si>
  <si>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</si>
  <si>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</si>
  <si>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</si>
  <si>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</si>
  <si>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</si>
  <si>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HSV</t>
  </si>
  <si>
    <t>Práce a dodávky HSV</t>
  </si>
  <si>
    <t>Zemní práce</t>
  </si>
  <si>
    <t>111201101</t>
  </si>
  <si>
    <t>Odstranění křovin a stromů průměru kmene do 100 mm i s kořeny z celkové plochy do 1000 m2 vč.likvidace</t>
  </si>
  <si>
    <t>m2</t>
  </si>
  <si>
    <t>1124922669</t>
  </si>
  <si>
    <t>Odstranění křovin a stromů s odstraněním kořenů průměru kmene do 100 mm do sklonu terénu 1 : 5, při celkové ploše do 1 000 m2</t>
  </si>
  <si>
    <t>"odstranění vegetace"2+2+2</t>
  </si>
  <si>
    <t>111301111</t>
  </si>
  <si>
    <t>Sejmutí drnu tl do 100 mm s přemístěním do 50 m nebo naložením na dopravní prostředek</t>
  </si>
  <si>
    <t>CS ÚRS 2018 01</t>
  </si>
  <si>
    <t>862085137</t>
  </si>
  <si>
    <t>Sejmutí drnu tl. do 100 mm, v jakékoliv ploše</t>
  </si>
  <si>
    <t>"v místě nového parkoviště"28,9+65,25+41,5</t>
  </si>
  <si>
    <t>"nové zatravnění vč.terénních úprav"14+23+6,3+15,7</t>
  </si>
  <si>
    <t>"rýha kabel.vedení v.o."28*0,35</t>
  </si>
  <si>
    <t>112151315</t>
  </si>
  <si>
    <t>Kácení stromu bez postupného spouštění koruny a kmene D do 0,6 m</t>
  </si>
  <si>
    <t>kus</t>
  </si>
  <si>
    <t>1641053507</t>
  </si>
  <si>
    <t>Pokácení stromu postupné bez spouštění částí kmene a koruny o průměru na řezné ploše pařezu přes 500 do 600 mm</t>
  </si>
  <si>
    <t>"dle PD B.2"1</t>
  </si>
  <si>
    <t>112201115</t>
  </si>
  <si>
    <t>Odstranění pařezů D do 0,6 m v rovině a svahu 1:5 s odklizením do 20 m a zasypáním jámy</t>
  </si>
  <si>
    <t>-1658165026</t>
  </si>
  <si>
    <t>Odstranění pařezu v rovině nebo na svahu do 1:5 o průměru pařezu na řezné ploše přes 500 do 600 mm</t>
  </si>
  <si>
    <t>"dle PD B.3"1</t>
  </si>
  <si>
    <t>113106121.R</t>
  </si>
  <si>
    <t>Rozebrání dlažeb komunikací pro pěší z betonových nebo kamenných dlaždic  ručně s uložením na palety</t>
  </si>
  <si>
    <t>-1232226798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</si>
  <si>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</si>
  <si>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"dle PD B.2"</t>
  </si>
  <si>
    <t>"zrušená dlažba chodník"24</t>
  </si>
  <si>
    <t>"předláždění chodníku+varovný pás"2+1,2</t>
  </si>
  <si>
    <t>113106171</t>
  </si>
  <si>
    <t>Rozebrání dlažeb vozovek ze zámkové dlažby s ložem z kameniva ručně  s uložením na palety</t>
  </si>
  <si>
    <t>2122120942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</si>
  <si>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</si>
  <si>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"zrušená dlažba vozovka"41,3+2,2+6</t>
  </si>
  <si>
    <t>"napojení na vozovku"(32+21+22,3)*1,0+6,8</t>
  </si>
  <si>
    <t>"rýha + kolem ul.vp."5,2+2*1,5*1,5</t>
  </si>
  <si>
    <t>"předláždění chodníku + varovný pás u parkovacího místa ZTP"2*10+1*10</t>
  </si>
  <si>
    <t>113107121</t>
  </si>
  <si>
    <t>Odstranění podkladu pl do 50 m2 z kameniva drceného tl 100 mm</t>
  </si>
  <si>
    <t>CS ÚRS 2016 01</t>
  </si>
  <si>
    <t>-1731274929</t>
  </si>
  <si>
    <t>Odstranění podkladů nebo krytů s přemístěním hmot na skládku na vzdálenost do 3 m nebo s naložením na dopravní prostředek v ploše jednotlivě do 50 m2 z kameniva hrubého drceného, o tl. vrstvy do 100 mm</t>
  </si>
  <si>
    <t>"výšková úprava předláždění"</t>
  </si>
  <si>
    <t>8</t>
  </si>
  <si>
    <t>113107163</t>
  </si>
  <si>
    <t>Odstranění podkladu z kameniva drceného tl 300 mm strojně pl přes 50 do 200 m2</t>
  </si>
  <si>
    <t>-1361387973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</si>
  <si>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</si>
  <si>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"napojení na vozovku"(32+21+22,3)*1,0</t>
  </si>
  <si>
    <t>9</t>
  </si>
  <si>
    <t>113107171</t>
  </si>
  <si>
    <t>Odstranění podkladu z betonu prostého tl 150 mm strojně pl přes 50 do 200 m2</t>
  </si>
  <si>
    <t>-1576706224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</si>
  <si>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</si>
  <si>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"dle potřeby v případě výskytu bet.kce v místě zámk.dl. místo šd kce - předpoklad"134,5</t>
  </si>
  <si>
    <t>113107332</t>
  </si>
  <si>
    <t>Odstranění podkladu z betonu prostého tl 300 mm strojně pl do 50 m2</t>
  </si>
  <si>
    <t>1505581333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</si>
  <si>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</si>
  <si>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"dle PD B.2"21,6</t>
  </si>
  <si>
    <t>11</t>
  </si>
  <si>
    <t>113202111</t>
  </si>
  <si>
    <t>Vytrhání obrub krajníků obrubníků stojatých</t>
  </si>
  <si>
    <t>m</t>
  </si>
  <si>
    <t>-1724883625</t>
  </si>
  <si>
    <t>Vytrhání obrub s vybouráním lože, s přemístěním hmot na skládku na vzdálenost do 3 m nebo s naložením na dopravní prostředek z krajníků nebo obrubníků stojatých</t>
  </si>
  <si>
    <t>"dle PD přílohy B.2"</t>
  </si>
  <si>
    <t>"sil.obruba"32,4+22+30,7</t>
  </si>
  <si>
    <t>12</t>
  </si>
  <si>
    <t>113202111.1</t>
  </si>
  <si>
    <t>Vytrhání obrub krajníků obrubníků stojatých - ručně</t>
  </si>
  <si>
    <t>1647198307</t>
  </si>
  <si>
    <t>"obruba u parkovacího místa ZTP"1+5+1</t>
  </si>
  <si>
    <t>13</t>
  </si>
  <si>
    <t>113204111</t>
  </si>
  <si>
    <t>Vytrhání obrub záhonových</t>
  </si>
  <si>
    <t>-697092052</t>
  </si>
  <si>
    <t>Vytrhání obrub  s vybouráním lože, s přemístěním hmot na skládku na vzdálenost do 3 m nebo s naložením na dopravní prostředek záhonových</t>
  </si>
  <si>
    <t>"záhon.obruby"23,2+12,2</t>
  </si>
  <si>
    <t>14</t>
  </si>
  <si>
    <t>120001101</t>
  </si>
  <si>
    <t>Příplatek za ztížení vykopávky v blízkosti podzemního vedení</t>
  </si>
  <si>
    <t>m3</t>
  </si>
  <si>
    <t>-2086411787</t>
  </si>
  <si>
    <t>Příplatek k cenám vykopávek za ztížení vykopávky v blízkosti podzemního vedení nebo výbušnin v horninách jakékoliv třídy</t>
  </si>
  <si>
    <t>"inž. sítě - předpoklad"10</t>
  </si>
  <si>
    <t>M</t>
  </si>
  <si>
    <t>R04</t>
  </si>
  <si>
    <t>Kopané sondy pro ověření průběhu inž. sítí - ruční práce vč. zasypání sond</t>
  </si>
  <si>
    <t>205961387</t>
  </si>
  <si>
    <t>"dle potřeby pro ověření průběhu a hloubky uložení inž. sítí"8+2</t>
  </si>
  <si>
    <t>16</t>
  </si>
  <si>
    <t>122202201</t>
  </si>
  <si>
    <t>Odkopávky a prokopávky nezapažené pro silnice objemu do 100 m3 v hornině tř. 3</t>
  </si>
  <si>
    <t>-961145516</t>
  </si>
  <si>
    <t>Odkopávky a prokopávky nezapažené pro silnice s přemístěním výkopku v příčných profilech na vzdálenost do 15 m nebo s naložením na dopravní prostředek v hornině tř. 3 do 100 m3</t>
  </si>
  <si>
    <t>"dle PD C.3"</t>
  </si>
  <si>
    <t>"v místě nového parkoviště"(28,9+65,25+41,5)*1,08*0,4+65,25*0,1+25,8*0,4</t>
  </si>
  <si>
    <t xml:space="preserve">"sanace aktivní zóny" </t>
  </si>
  <si>
    <t>"parkoviště"(28,9+65,25+79,5)*1,08*0,3</t>
  </si>
  <si>
    <t>17</t>
  </si>
  <si>
    <t>122202209</t>
  </si>
  <si>
    <t>Příplatek k odkopávkám a prokopávkám pro silnice v hornině tř. 3 za lepivost</t>
  </si>
  <si>
    <t>2033825361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</si>
  <si>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</si>
  <si>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"dle pol 122202201"131,708</t>
  </si>
  <si>
    <t>18</t>
  </si>
  <si>
    <t>130901121</t>
  </si>
  <si>
    <t>Bourání kcí v hloubených vykopávkách ze zdiva z betonu prostého ručně</t>
  </si>
  <si>
    <t>1618497238</t>
  </si>
  <si>
    <t>Bourání konstrukcí v hloubených vykopávkách - ručně z betonu prostého neprokládaného</t>
  </si>
  <si>
    <t>"stáv.ul.vp."1,5</t>
  </si>
  <si>
    <t>19</t>
  </si>
  <si>
    <t>132201101</t>
  </si>
  <si>
    <t>Hloubení rýh š do 600 mm v hornině tř. 3 objemu do 100 m3</t>
  </si>
  <si>
    <t>-1085200129</t>
  </si>
  <si>
    <t>Hloubení zapažených i nezapažených rýh šířky do 600 mm  s urovnáním dna do předepsaného profilu a spádu v hornině tř. 3 do 100 m3</t>
  </si>
  <si>
    <t>"obruby"(2,8+1,1+2)*0,3*0,2+(2,8+4+14,5+4+6+2,5+23,6+1+1+2+4,2+18,3+4,9)*0,5*0,2</t>
  </si>
  <si>
    <t>"rýha kabel.vedení v.o. s ohledem na inž.sítě a kořenový systém stromů a keřů"28*0,35*0,9</t>
  </si>
  <si>
    <t>"základ dzn"0,5*0,5*0,8</t>
  </si>
  <si>
    <t>20</t>
  </si>
  <si>
    <t>132201109</t>
  </si>
  <si>
    <t>Příplatek za lepivost k hloubení rýh š do 600 mm v hornině tř. 3</t>
  </si>
  <si>
    <t>68749185</t>
  </si>
  <si>
    <t>Hloubení zapažených i nezapažených rýh šířky do 600 mm s urovnáním dna do předepsaného profilu a spádu v hornině tř. 3 Příplatek k cenám za lepivost horniny tř. 3</t>
  </si>
  <si>
    <t>"dle pol.č.132201101"18,254</t>
  </si>
  <si>
    <t>132201201</t>
  </si>
  <si>
    <t>Hloubení rýh š do 2000 mm v hornině tř. 3 objemu do 100 m3</t>
  </si>
  <si>
    <t>1089427389</t>
  </si>
  <si>
    <t>Hloubení zapažených i nezapažených rýh šířky přes 600 do 2 000 mm s urovnáním dna do předepsaného profilu a spádu v hornině tř. 3 do 100 m3</t>
  </si>
  <si>
    <t>"přípojka DN150"(12,7+2)*1,0*1,5</t>
  </si>
  <si>
    <t>22</t>
  </si>
  <si>
    <t>132201209</t>
  </si>
  <si>
    <t>Příplatek za lepivost k hloubení rýh š do 2000 mm v hornině tř. 3</t>
  </si>
  <si>
    <t>2029299267</t>
  </si>
  <si>
    <t>Hloubení zapažených i nezapažených rýh šířky přes 600 do 2 000 mm s urovnáním dna do předepsaného profilu a spádu v hornině tř. 3 Příplatek k cenám za lepivost horniny tř. 3</t>
  </si>
  <si>
    <t>"dle pol.132201202"22,05</t>
  </si>
  <si>
    <t>23</t>
  </si>
  <si>
    <t>133201101</t>
  </si>
  <si>
    <t>Hloubení šachet v hornině tř. 3 objemu do 100 m3</t>
  </si>
  <si>
    <t>722114513</t>
  </si>
  <si>
    <t>Hloubení zapažených i nezapažených šachet s případným nutným přemístěním výkopku ve výkopišti v hornině tř. 3 do 100 m3</t>
  </si>
  <si>
    <t>"ul.vpusti"2*1,5*1,5*1,5</t>
  </si>
  <si>
    <t>"houpadlo"0,5*0,5*1,0</t>
  </si>
  <si>
    <t>"koš"0,3*0,3*0,8</t>
  </si>
  <si>
    <t>"beton.základ + vrch"0,8*0,8*1,3+0,8*0,8*0,2</t>
  </si>
  <si>
    <t>24</t>
  </si>
  <si>
    <t>133201109</t>
  </si>
  <si>
    <t>Příplatek za lepivost u hloubení šachet v hornině tř. 3</t>
  </si>
  <si>
    <t>1056773915</t>
  </si>
  <si>
    <t>Hloubení zapažených i nezapažených šachet s případným nutným přemístěním výkopku ve výkopišti v hornině tř. 3 Příplatek k cenám za lepivost horniny tř. 3</t>
  </si>
  <si>
    <t>"dle pol.133201101"8,032</t>
  </si>
  <si>
    <t>25</t>
  </si>
  <si>
    <t>151101101</t>
  </si>
  <si>
    <t>Zřízení příložného pažení a rozepření stěn rýh hl do 2 m</t>
  </si>
  <si>
    <t>1435435657</t>
  </si>
  <si>
    <t>Zřízení pažení a rozepření stěn rýh pro podzemní vedení pro všechny šířky rýhy  příložné pro jakoukoliv mezerovitost, hloubky do 2 m</t>
  </si>
  <si>
    <t>"dle potřeby"2*6*1,5+14,7*1,5*2</t>
  </si>
  <si>
    <t>26</t>
  </si>
  <si>
    <t>151101111</t>
  </si>
  <si>
    <t>Odstranění příložného pažení a rozepření stěn rýh hl do 2 m</t>
  </si>
  <si>
    <t>-148022093</t>
  </si>
  <si>
    <t>Odstranění pažení a rozepření stěn rýh pro podzemní vedení  s uložením materiálu na vzdálenost do 3 m od kraje výkopu příložné, hloubky do 2 m</t>
  </si>
  <si>
    <t>"dle pol.č.151101101"62,1</t>
  </si>
  <si>
    <t>27</t>
  </si>
  <si>
    <t>161101101</t>
  </si>
  <si>
    <t>Svislé přemístění výkopku z horniny tř. 1 až 4 při hloubce výkopu přes 1 do 2,5 m</t>
  </si>
  <si>
    <t>-1611157170</t>
  </si>
  <si>
    <t>Svislé přemístění výkopku bez naložení do dopravní nádoby avšak s vyprázdněním dopravní nádoby na hromadu nebo do dopravního prostředku z horniny tř. 1 až 4, při hloubce výkopu přes 1 do 2,5 m</t>
  </si>
  <si>
    <t>18,254+22,05+8,032</t>
  </si>
  <si>
    <t>28</t>
  </si>
  <si>
    <t>162301403</t>
  </si>
  <si>
    <t>Vodorovné přemístění větví stromů listnatých do 5 km D kmene do 700 mm</t>
  </si>
  <si>
    <t>-1868575466</t>
  </si>
  <si>
    <t>Vodorovné přemístění větví, kmenů nebo pařezů  s naložením, složením a dopravou do 5000 m větví stromů listnatých, průměru kmene přes 500 do 700 mm</t>
  </si>
  <si>
    <t>29</t>
  </si>
  <si>
    <t>162301413</t>
  </si>
  <si>
    <t>Vodorovné přemístění kmenů stromů listnatých do 5 km D kmene do 700 mm</t>
  </si>
  <si>
    <t>-1281750959</t>
  </si>
  <si>
    <t>Vodorovné přemístění větví, kmenů nebo pařezů  s naložením, složením a dopravou do 5000 m kmenů stromů listnatých, průměru přes 500 do 700 mm</t>
  </si>
  <si>
    <t>30</t>
  </si>
  <si>
    <t>162301423</t>
  </si>
  <si>
    <t>Vodorovné přemístění pařezů do 5 km D do 700 mm</t>
  </si>
  <si>
    <t>1525110928</t>
  </si>
  <si>
    <t>Vodorovné přemístění větví, kmenů nebo pařezů  s naložením, složením a dopravou do 5000 m pařezů kmenů, průměru přes 500 do 700 mm</t>
  </si>
  <si>
    <t>31</t>
  </si>
  <si>
    <t>162701105</t>
  </si>
  <si>
    <t>Vodorovné přemístění do 10000 m výkopku/sypaniny z horniny tř. 1 až 4</t>
  </si>
  <si>
    <t>1579488259</t>
  </si>
  <si>
    <t>Vodorovné přemístění výkopku nebo sypaniny po suchu na obvyklém dopravním prostředku, bez naložení výkopku, avšak se složením bez rozhrnutí z horniny tř. 1 až 4 na vzdálenost přes 9 000 do 10 000 m</t>
  </si>
  <si>
    <t>"přebytek zeminy"194,65*0,1+131,708+9,234+22,05+8,032</t>
  </si>
  <si>
    <t>"do násypu"-6,2</t>
  </si>
  <si>
    <t>"rýha"-6,08</t>
  </si>
  <si>
    <t>32</t>
  </si>
  <si>
    <t>162701109</t>
  </si>
  <si>
    <t>Příplatek k vodorovnému přemístění výkopku z horniny tř. 1 až 4 ZKD 1000 m přes 10000 m</t>
  </si>
  <si>
    <t>-1506019620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</si>
  <si>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</si>
  <si>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"odvoz na skládku do 15km"178,209*5</t>
  </si>
  <si>
    <t>33</t>
  </si>
  <si>
    <t>171101101</t>
  </si>
  <si>
    <t>Uložení sypaniny z hornin soudržných do násypů zhutněných na 95 % PS</t>
  </si>
  <si>
    <t>-109503135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</si>
  <si>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</si>
  <si>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"terénní úpravy"(7+24)*0,20</t>
  </si>
  <si>
    <t>34</t>
  </si>
  <si>
    <t>171201201</t>
  </si>
  <si>
    <t>Uložení sypaniny na skládky</t>
  </si>
  <si>
    <t>1229216135</t>
  </si>
  <si>
    <t>"dle pol. 162701105"178,209</t>
  </si>
  <si>
    <t>35</t>
  </si>
  <si>
    <t>171201211</t>
  </si>
  <si>
    <t>Poplatek za uložení odpadu ze sypaniny na skládce (skládkovné)</t>
  </si>
  <si>
    <t>t</t>
  </si>
  <si>
    <t>1554201078</t>
  </si>
  <si>
    <t>Uložení sypaniny poplatek za uložení sypaniny na skládce (skládkovné)</t>
  </si>
  <si>
    <t>178,209*1,8</t>
  </si>
  <si>
    <t>36</t>
  </si>
  <si>
    <t>174101101</t>
  </si>
  <si>
    <t>Zásyp jam, šachet rýh nebo kolem objektů sypaninou se zhutněním</t>
  </si>
  <si>
    <t>1224628716</t>
  </si>
  <si>
    <t>Zásyp sypaninou z jakékoliv horniny s uložením výkopku ve vrstvách se zhutněním jam, šachet, rýh nebo kolem objektů v těchto vykopávkách</t>
  </si>
  <si>
    <t>"ul.vpusti - ŠD 0/32"2*1,2+1,5</t>
  </si>
  <si>
    <t>"přípojka DN150"</t>
  </si>
  <si>
    <t>"drť 0/22"14,7*1,0*0,20</t>
  </si>
  <si>
    <t>"ŠD 0/32"14,7*1*0,50</t>
  </si>
  <si>
    <t>"rýha kabel.vedení v.o. - ŠP"28*0,35*0,10</t>
  </si>
  <si>
    <t>"rýha kabel.vedení v.o. - zemina"28*0,35*0,62</t>
  </si>
  <si>
    <t>37</t>
  </si>
  <si>
    <t>583441690</t>
  </si>
  <si>
    <t>štěrkodrť frakce 0-22 třída A</t>
  </si>
  <si>
    <t>-1914567818</t>
  </si>
  <si>
    <t>kamenivo přírodní drcené hutné pro stavební účely PDK (drobné, hrubé a štěrkodrť) štěrkodrtě ČSN EN 13043 frakce   0-22    tř. C</t>
  </si>
  <si>
    <t>"drť 0/22"2,94*1,9</t>
  </si>
  <si>
    <t>38</t>
  </si>
  <si>
    <t>583441720</t>
  </si>
  <si>
    <t>štěrkodrť frakce 0-32 třída C</t>
  </si>
  <si>
    <t>-1465334957</t>
  </si>
  <si>
    <t>P</t>
  </si>
  <si>
    <t>Poznámka k položce:
Drcené kamenivo dle ČSN EN 13242 (kamenivo pro nestmelené směsi …..)</t>
  </si>
  <si>
    <t>"ul.vpust - ŠD 0/32"3,9*1,9</t>
  </si>
  <si>
    <t>"ŠD 0/32"7,35*1,9</t>
  </si>
  <si>
    <t>39</t>
  </si>
  <si>
    <t>583373100</t>
  </si>
  <si>
    <t>štěrkopísek frakce 0-4 třída B</t>
  </si>
  <si>
    <t>-1877572468</t>
  </si>
  <si>
    <t xml:space="preserve">Kamenivo přírodní těžené pro stavební účely  PTK  (drobné, hrubé, štěrkopísky) štěrkopísky frakce   0-4   </t>
  </si>
  <si>
    <t>"rýha kabel.vedení v.o. - ŠP"28*0,35*0,10*1,9</t>
  </si>
  <si>
    <t>40</t>
  </si>
  <si>
    <t>175111101</t>
  </si>
  <si>
    <t>Obsypání potrubí ručně sypaninou bez prohození, uloženou do 3 m</t>
  </si>
  <si>
    <t>-1252812434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</si>
  <si>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</si>
  <si>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"přípojky DN150 fr.0/8"14,7*1,0*0,25</t>
  </si>
  <si>
    <t>41</t>
  </si>
  <si>
    <t>58337303</t>
  </si>
  <si>
    <t>štěrkopísek frakce 0-8</t>
  </si>
  <si>
    <t>1626054639</t>
  </si>
  <si>
    <t>"obsyp přípojky ul.vp."3,675*1,9</t>
  </si>
  <si>
    <t>42</t>
  </si>
  <si>
    <t>181102302</t>
  </si>
  <si>
    <t>Úprava pláně v zářezech se zhutněním</t>
  </si>
  <si>
    <t>-1433036467</t>
  </si>
  <si>
    <t>Úprava pláně na stavbách dálnic v zářezech mimo skalních se zhutněním</t>
  </si>
  <si>
    <t>"dle PD přílohy B.2 a C.3"</t>
  </si>
  <si>
    <t xml:space="preserve">"parkoviště"(28,9+65,25+79,5)*1,08 </t>
  </si>
  <si>
    <t>"rýhy"5,2</t>
  </si>
  <si>
    <t>"napojení na vozovku+dle potřeby"(32+21+22,3)*1,0+25,8+6,8</t>
  </si>
  <si>
    <t>"kolem ul.vp."2*1,5*1,5</t>
  </si>
  <si>
    <t>43</t>
  </si>
  <si>
    <t>181301101</t>
  </si>
  <si>
    <t>Rozprostření ornice tl vrstvy do 100 mm pl do 500 m2 v rovině nebo ve svahu do 1:5</t>
  </si>
  <si>
    <t>-722768065</t>
  </si>
  <si>
    <t>Rozprostření a urovnání ornice v rovině nebo ve svahu sklonu do 1:5 při souvislé ploše do 500 m2, tl. vrstvy do 100 mm</t>
  </si>
  <si>
    <t>"napojení terénní úpravy + rekultivace chodníku"14+23+6,3+15,7+24</t>
  </si>
  <si>
    <t>44</t>
  </si>
  <si>
    <t>103111000</t>
  </si>
  <si>
    <t>rašelina zahradnická   VL - ornice</t>
  </si>
  <si>
    <t>1804508257</t>
  </si>
  <si>
    <t>Rašelina zahradní a kompostová rašelina zahradnická   VL</t>
  </si>
  <si>
    <t>"trávník" 92,8*0,15</t>
  </si>
  <si>
    <t>45</t>
  </si>
  <si>
    <t>181411131</t>
  </si>
  <si>
    <t>Založení parkového trávníku výsevem plochy do 1000 m2 v rovině a ve svahu do 1:5</t>
  </si>
  <si>
    <t>1481363755</t>
  </si>
  <si>
    <t>Založení trávníku na půdě předem připravené plochy do 1000 m2 výsevem včetně utažení parkového v rovině nebo na svahu do 1:5</t>
  </si>
  <si>
    <t>"dle PD"92,8</t>
  </si>
  <si>
    <t>46</t>
  </si>
  <si>
    <t>005724150</t>
  </si>
  <si>
    <t>osivo směs travní parková směs exclusive</t>
  </si>
  <si>
    <t>kg</t>
  </si>
  <si>
    <t>1503936161</t>
  </si>
  <si>
    <t>Osiva pícnin směsi travní balení obvykle 25 kg parková směs exclusive (10 kg)</t>
  </si>
  <si>
    <t>92,8*0,035</t>
  </si>
  <si>
    <t>47</t>
  </si>
  <si>
    <t>185804312</t>
  </si>
  <si>
    <t>Zalití rostlin vodou plocha přes 20 m2</t>
  </si>
  <si>
    <t>551822148</t>
  </si>
  <si>
    <t>Zalití rostlin vodou plochy záhonů jednotlivě přes 20 m2</t>
  </si>
  <si>
    <t>92,8*0,03*2</t>
  </si>
  <si>
    <t>48</t>
  </si>
  <si>
    <t>185851121</t>
  </si>
  <si>
    <t>Dovoz vody pro zálivku rostlin za vzdálenost do 1000 m</t>
  </si>
  <si>
    <t>1751378241</t>
  </si>
  <si>
    <t>Dovoz vody pro zálivku rostlin na vzdálenost do 1000 m</t>
  </si>
  <si>
    <t>"do 2km"5,568*2</t>
  </si>
  <si>
    <t>Zakládání</t>
  </si>
  <si>
    <t>49</t>
  </si>
  <si>
    <t>275313611</t>
  </si>
  <si>
    <t>Základové patky z betonu tř. C 16/20</t>
  </si>
  <si>
    <t>458485417</t>
  </si>
  <si>
    <t>Základy z betonu prostého patky a bloky z betonu kamenem neprokládaného tř. C 16/20</t>
  </si>
  <si>
    <t>"pod ul.vp."2*1,5*1,5*0,10</t>
  </si>
  <si>
    <t>50</t>
  </si>
  <si>
    <t>275313911</t>
  </si>
  <si>
    <t>Základové patky z betonu tř. C 30/37</t>
  </si>
  <si>
    <t>2139079451</t>
  </si>
  <si>
    <t>Základy z betonu prostého patky a bloky z betonu kamenem neprokládaného tř. C 30/37</t>
  </si>
  <si>
    <t>Vodorovné konstrukce</t>
  </si>
  <si>
    <t>51</t>
  </si>
  <si>
    <t>451572111</t>
  </si>
  <si>
    <t>Lože pod potrubí otevřený výkop z kameniva drobného těženého ŠP 0-4 mm</t>
  </si>
  <si>
    <t>976054729</t>
  </si>
  <si>
    <t>Lože pod potrubí, stoky a drobné objekty v otevřeném výkopu z kameniva drobného těženého 0 až 4 mm</t>
  </si>
  <si>
    <t>"přípojky ul.vp."14,7*1*0,10</t>
  </si>
  <si>
    <t>"rýha kabel.vedení v.o."28*0,35*0,08</t>
  </si>
  <si>
    <t>Komunikace pozemní</t>
  </si>
  <si>
    <t>52</t>
  </si>
  <si>
    <t>564811111</t>
  </si>
  <si>
    <t>Podklad ze štěrkodrtě ŠD tl 50 mm fr.0/32</t>
  </si>
  <si>
    <t>470942151</t>
  </si>
  <si>
    <t>Podklad ze štěrkodrti ŠD s rozprostřením a zhutněním, po zhutnění tl. 50 mm</t>
  </si>
  <si>
    <t>"vyrovnání pláně  parkoviště"(28,9+65,25+79,5)*1,08</t>
  </si>
  <si>
    <t>53</t>
  </si>
  <si>
    <t>564851111.1</t>
  </si>
  <si>
    <t>Podklad ze štěrkodrtě ŠD tl 150 mm fr.0/63</t>
  </si>
  <si>
    <t>-729786000</t>
  </si>
  <si>
    <t>Podklad ze štěrkodrti ŠD s rozprostřením a zhutněním, po zhutnění tl. 150 mm</t>
  </si>
  <si>
    <t>"dle PD přílohy C.3"</t>
  </si>
  <si>
    <t>"parkoviště"(28,9+65,25+79,5)*1,08*2</t>
  </si>
  <si>
    <t>54</t>
  </si>
  <si>
    <t>564871111</t>
  </si>
  <si>
    <t>Podklad ze štěrkodrtě ŠD tl 250 mm fr.0/32</t>
  </si>
  <si>
    <t>-1376647590</t>
  </si>
  <si>
    <t>Podklad ze štěrkodrti ŠD s rozprostřením a zhutněním, po zhutnění tl. 250 mm</t>
  </si>
  <si>
    <t>"parkoviště"(28,9+65,25+79,5)*1,08</t>
  </si>
  <si>
    <t>55</t>
  </si>
  <si>
    <t>596211111</t>
  </si>
  <si>
    <t>Kladení zámkové dlažby komunikací pro pěší tl 60 mm skupiny A pl do 100 m2</t>
  </si>
  <si>
    <t>606489079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</si>
  <si>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</si>
  <si>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"předláždění chodníku"2</t>
  </si>
  <si>
    <t>"varovný pás"1,2</t>
  </si>
  <si>
    <t xml:space="preserve">"předláždění chodníku + varovný pás u parkovacího místa ZTP"2*10 </t>
  </si>
  <si>
    <t>56</t>
  </si>
  <si>
    <t>59245017.R</t>
  </si>
  <si>
    <t>dlažba skladebná betonová 10x10x6 cm přírodní</t>
  </si>
  <si>
    <t>1160973380</t>
  </si>
  <si>
    <t>"stávající dlažba na chodníku - předláždění nový materiál"2*1,05</t>
  </si>
  <si>
    <t>57</t>
  </si>
  <si>
    <t>59245006</t>
  </si>
  <si>
    <t>dlažba skladebná betonová základní pro nevidomé 20 x 10 x 6 cm barevná - červená</t>
  </si>
  <si>
    <t>-1698055516</t>
  </si>
  <si>
    <t>dlažba skladebná betonová základní pro nevidomé 20 x 10 x 6 cm barevná</t>
  </si>
  <si>
    <t>"varovný pás"1,2*1,05</t>
  </si>
  <si>
    <t>"varovný pás u ZTP"6*0,4*1,05</t>
  </si>
  <si>
    <t>58</t>
  </si>
  <si>
    <t>592450380</t>
  </si>
  <si>
    <t>dlažba zámková 20x16,5x6 cm přírodní</t>
  </si>
  <si>
    <t>1863512375</t>
  </si>
  <si>
    <t>Dlaždice betonové dlažba zámková (ČSN EN 1338) dlažba H-PROFIL,  s fazetou 1 m2=36 kusů HBB  20 x 16,5 x 6 přírodní</t>
  </si>
  <si>
    <t>Poznámka k položce:
spotřeba: 36 kus/m2</t>
  </si>
  <si>
    <t>"předláždění chodníku + varovný pás u parkovacího místa ZTP 50% nový materiál"2*10*0,5*1,05</t>
  </si>
  <si>
    <t>59</t>
  </si>
  <si>
    <t>596211211</t>
  </si>
  <si>
    <t>Kladení zámkové dlažby komunikací pro pěší tl 80 mm skupiny A pl do 100 m2</t>
  </si>
  <si>
    <t>-1138336386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</si>
  <si>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</si>
  <si>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"vozovkové plochy jednoltivě"</t>
  </si>
  <si>
    <t>"V10"(2,1+4*4,5+6*4,5)*0,10</t>
  </si>
  <si>
    <t>"předláždění vozovky u parkovacího místa ZTP"1*10</t>
  </si>
  <si>
    <t>60</t>
  </si>
  <si>
    <t>592451100.R</t>
  </si>
  <si>
    <t>dlažba betonová skladebná 20x10x8 cm - bílá</t>
  </si>
  <si>
    <t>-1309594140</t>
  </si>
  <si>
    <t>Dlaždice betonové dlažba zámková (ČSN EN 1338) dlažba skladebná, s fazetou 1 m2=50 kusů 20 x 10 x 8 přírodní</t>
  </si>
  <si>
    <t>Poznámka k položce:
spotřeba: 50 kus/m2</t>
  </si>
  <si>
    <t>"V10"(2,1+4*4,5+6*4,5)*0,10*1,05</t>
  </si>
  <si>
    <t>61</t>
  </si>
  <si>
    <t>59245013</t>
  </si>
  <si>
    <t>dlažba zámková profilová 20x16,5x8 cm přírodní</t>
  </si>
  <si>
    <t>-2068286486</t>
  </si>
  <si>
    <t>"použití nového materiálu"(107,9+4,5+5,2)*1,05</t>
  </si>
  <si>
    <t>"předláždění vozovky u parkovacího místa ZTP 50% nový materiál"1*10*0,5*1,05</t>
  </si>
  <si>
    <t>62</t>
  </si>
  <si>
    <t>596411113</t>
  </si>
  <si>
    <t>Kladení dlažby z vegetačních tvárnic komunikací pro pěší tl 80 mm pl do 300 m2</t>
  </si>
  <si>
    <t>955299076</t>
  </si>
  <si>
    <t>Kladení dlažby z betonových vegetačních dlaždic komunikací pro pěší s ložem z kameniva těženého nebo drceného tl. do 40 mm, s vyplněním spár a vegetačních otvorů, s hutněním vibrováním tl. 80 mm, pro plochy přes 100 do 300 m2</t>
  </si>
  <si>
    <t>"parkoviště"28,9+65,25+79,5</t>
  </si>
  <si>
    <t>63</t>
  </si>
  <si>
    <t>59246016</t>
  </si>
  <si>
    <t>dlažba betonová vegetační 60x40x8cm</t>
  </si>
  <si>
    <t>-879358533</t>
  </si>
  <si>
    <t>173,65*1,10</t>
  </si>
  <si>
    <t>Trubní vedení</t>
  </si>
  <si>
    <t>64</t>
  </si>
  <si>
    <t>831263195.1</t>
  </si>
  <si>
    <t>Příplatek za zřízení kanalizační přípojky DN 100 až 300 - vyfrézování s osazením in situ vložky či sedlové navrtávky - dle požadavku správce inž.vedení</t>
  </si>
  <si>
    <t>286829476</t>
  </si>
  <si>
    <t>Montáž potrubí z trub plastových hrdlových s integrovaným těsněním Příplatek k cenám za zřízení kanalizační přípojky DN od 100 do 300</t>
  </si>
  <si>
    <t>"napojení přípojky napotrubí, šachtu"1+1</t>
  </si>
  <si>
    <t>65</t>
  </si>
  <si>
    <t>8712631211</t>
  </si>
  <si>
    <t>Montáž chrániček inženýrských sít z PVC DN 110</t>
  </si>
  <si>
    <t>-754429480</t>
  </si>
  <si>
    <t>Montáž kanalizačního potrubí z plastů z tvrdého PVC těsněných gumovým kroužkem v otevřeném výkopu ve sklonu do 20 % DN 110</t>
  </si>
  <si>
    <t>"dle potřeby" 21</t>
  </si>
  <si>
    <t>66</t>
  </si>
  <si>
    <t>R5</t>
  </si>
  <si>
    <t>Kabelový žlab půlený do D110</t>
  </si>
  <si>
    <t>-1412213260</t>
  </si>
  <si>
    <t>21*1,05</t>
  </si>
  <si>
    <t>67</t>
  </si>
  <si>
    <t>871313121</t>
  </si>
  <si>
    <t>Montáž potrubí z kanalizačních trub z PVC otevřený výkop sklon do 20 % DN 150</t>
  </si>
  <si>
    <t>-1528064133</t>
  </si>
  <si>
    <t>Montáž potrubí z kanalizačních trub z plastů z PVC těsněných gumovým kroužkem v otevřeném výkopu ve sklonu do 20 % DN 150</t>
  </si>
  <si>
    <t>" dešťová přípojka DN150"12,7+2</t>
  </si>
  <si>
    <t>68</t>
  </si>
  <si>
    <t>286114600</t>
  </si>
  <si>
    <t>trubka kanalizace plastová DN 150 PVC -160x1000 mm SN8</t>
  </si>
  <si>
    <t>-582121090</t>
  </si>
  <si>
    <t>trubka kanalizační plastová PP 160x1000 mm SN 8</t>
  </si>
  <si>
    <t>"délka 14,7m"15*1,05</t>
  </si>
  <si>
    <t>69</t>
  </si>
  <si>
    <t>877315211</t>
  </si>
  <si>
    <t>Montáž tvarovek z tvrdého PVC nebo z polypropylenu  jednoosé DN 150</t>
  </si>
  <si>
    <t>2114435866</t>
  </si>
  <si>
    <t>Montáž tvarovek na kanalizačním potrubí z trub z plastu z tvrdého PVC  nebo z polypropylenu  v otevřeném výkopu jednoosých DN 150</t>
  </si>
  <si>
    <t>"napojení na kanalizaci - dle potřeby"2+2</t>
  </si>
  <si>
    <t>70</t>
  </si>
  <si>
    <t>286113600</t>
  </si>
  <si>
    <t>koleno kanalizace plastové DN 150</t>
  </si>
  <si>
    <t>-491082223</t>
  </si>
  <si>
    <t>Trubky z PVC kanalizace domovní a uliční kolena apod. DN 150</t>
  </si>
  <si>
    <t>"tvarovky PP DN150 SN8 k napojení ul.vpusti - dle potřeby"4*1,05</t>
  </si>
  <si>
    <t>71</t>
  </si>
  <si>
    <t>895941111</t>
  </si>
  <si>
    <t>Zřízení vpusti kanalizační uliční z betonových dílců typ UV-50 normální</t>
  </si>
  <si>
    <t>-851601526</t>
  </si>
  <si>
    <t>"uliční vpusti"1+1</t>
  </si>
  <si>
    <t>72</t>
  </si>
  <si>
    <t>592238520</t>
  </si>
  <si>
    <t>dno betonové pro uliční vpusť s kalovou prohlubní 45x30x5 cm</t>
  </si>
  <si>
    <t>-879214711</t>
  </si>
  <si>
    <t>"dle tech. zprávy C.1" 1+1</t>
  </si>
  <si>
    <t>73</t>
  </si>
  <si>
    <t>592238540</t>
  </si>
  <si>
    <t>skruž betonová pro uliční vpusť s výtokovým otvorem PVC 450/500/3d, 45x50x5 cm</t>
  </si>
  <si>
    <t>-789590009</t>
  </si>
  <si>
    <t>Prefabrikáty pro uliční vpusti dílce betonové pro uliční vpusti skruž s  otvorem PVC 450/350/3a PVC  45 x 35 x 5</t>
  </si>
  <si>
    <t>74</t>
  </si>
  <si>
    <t>592238580</t>
  </si>
  <si>
    <t>skruž betonová pro uliční vpusť horní 450/555/5d, 45x55x5 cm</t>
  </si>
  <si>
    <t>1010189223</t>
  </si>
  <si>
    <t>Prefabrikáty pro uliční vpusti dílce betonové pro uliční vpusti skruže horní  450/555/5d         45 x 57 x 5</t>
  </si>
  <si>
    <t>75</t>
  </si>
  <si>
    <t>592238640</t>
  </si>
  <si>
    <t>prstenec betonový pro uliční vpusť vyrovnávací 390/60/10a, 39x6x5 cm</t>
  </si>
  <si>
    <t>-510486917</t>
  </si>
  <si>
    <t>Prefabrikáty pro uliční vpusti dílce betonové pro uliční vpusti prstenec vyrovnávací 390/60/10a       39 x 6 x 5</t>
  </si>
  <si>
    <t>76</t>
  </si>
  <si>
    <t>286618160</t>
  </si>
  <si>
    <t xml:space="preserve">koš kalový pro silniční vpusť  </t>
  </si>
  <si>
    <t>-330102669</t>
  </si>
  <si>
    <t>Revizní šachty a dvorní vpusti systém Wavin - kanalizační šachty revizní šachty  D 315 koš kalový pro silniční vpusť 315 mm</t>
  </si>
  <si>
    <t>Poznámka k položce:
WAVIN, kód výrobku: IF303050W</t>
  </si>
  <si>
    <t>77</t>
  </si>
  <si>
    <t>899203111</t>
  </si>
  <si>
    <t>Osazení mříží litinových včetně rámů a košů na bahno hmotnosti nad 100 do 150 kg</t>
  </si>
  <si>
    <t>-269178673</t>
  </si>
  <si>
    <t>Osazení mříží litinových včetně rámů a košů na bahno hmotnosti jednotlivě přes 100 do 150 kg</t>
  </si>
  <si>
    <t>"dle PD C.1"1+1</t>
  </si>
  <si>
    <t>78</t>
  </si>
  <si>
    <t>R02</t>
  </si>
  <si>
    <t>mříž D400, 500x500 mm s pantem vč.rámu - rovná</t>
  </si>
  <si>
    <t>-1047581777</t>
  </si>
  <si>
    <t>Prefabrikáty pro uliční vpusti dílce betonové pro uliční vpusti vpusť dešťová uliční s rámem mříž M1 D400 DIN 19583-13, 500/500mm</t>
  </si>
  <si>
    <t>79</t>
  </si>
  <si>
    <t>899231111</t>
  </si>
  <si>
    <t>Výšková úprava uličního vstupu nebo vpusti do 200 mm zvýšením mříže</t>
  </si>
  <si>
    <t>-958246529</t>
  </si>
  <si>
    <t>"dle PD - osazení mříže do definitivní výšky"1+1</t>
  </si>
  <si>
    <t>Ostatní konstrukce a práce, bourání</t>
  </si>
  <si>
    <t>80</t>
  </si>
  <si>
    <t>90000001</t>
  </si>
  <si>
    <t>Vytyčení inženýrských sítí</t>
  </si>
  <si>
    <t>-1479273889</t>
  </si>
  <si>
    <t>6*60</t>
  </si>
  <si>
    <t>81</t>
  </si>
  <si>
    <t>90000007</t>
  </si>
  <si>
    <t xml:space="preserve">Přeložka sloupu veřejného osvětlení demontáž a montáž vč.zemních prací, betonového základu a elektro + ostatního materiálu, revizní zpráva, manipulace jeřábem - kompletní práce </t>
  </si>
  <si>
    <t>Kč</t>
  </si>
  <si>
    <t>999343231</t>
  </si>
  <si>
    <t xml:space="preserve">Přeložka sloupu veřejného osvětlení vč.zemních prací a elektro materiálu - kompletní práce </t>
  </si>
  <si>
    <t>"dle PD C.2.1 - orientační schema příloha č.3"1</t>
  </si>
  <si>
    <t>82</t>
  </si>
  <si>
    <t>914111111</t>
  </si>
  <si>
    <t>Montáž svislé dopravní značky do velikosti 1 m2 objímkami na sloupek nebo konzolu</t>
  </si>
  <si>
    <t>-1551978219</t>
  </si>
  <si>
    <t>Montáž svislé dopravní značky základní velikosti do 1 m2 objímkami na sloupky nebo konzoly</t>
  </si>
  <si>
    <t>"dle PD"1</t>
  </si>
  <si>
    <t>83</t>
  </si>
  <si>
    <t>404442570</t>
  </si>
  <si>
    <t>značka svislá reflexní AL- NK 500 x 700 mm</t>
  </si>
  <si>
    <t>646959905</t>
  </si>
  <si>
    <t>Výrobky a zabezpečovací prvky pro zařízení silniční značky dopravní svislé FeZn  plech FeZn AL     plech Al NK, 3M   povrchová úprava reflexní fólií tř.1 obdélníkové značky IP8,IP9,IP11,IP12, IP13,IS15, IJ1-15, E2,E12 500x700 mm AL- NK reflexní tř.1</t>
  </si>
  <si>
    <t>"IP12"1</t>
  </si>
  <si>
    <t>84</t>
  </si>
  <si>
    <t>914511111</t>
  </si>
  <si>
    <t>Montáž sloupku dopravních značek délky do 3,5 m s betonovým základem</t>
  </si>
  <si>
    <t>2072463750</t>
  </si>
  <si>
    <t>Montáž sloupku dopravních značek délky do 3,5 m do betonového základu</t>
  </si>
  <si>
    <t>"dle situace B.2"1</t>
  </si>
  <si>
    <t>85</t>
  </si>
  <si>
    <t>404452250</t>
  </si>
  <si>
    <t>sloupek Zn pro dopravní značku D 60mm v 350mm</t>
  </si>
  <si>
    <t>-2049896704</t>
  </si>
  <si>
    <t>Výrobky a zabezpečovací prvky pro zařízení silniční značky dopravní svislé sloupky Zn 60 - 350</t>
  </si>
  <si>
    <t>86</t>
  </si>
  <si>
    <t>40445240</t>
  </si>
  <si>
    <t>patka hliníková pro sloupek D 60 mm</t>
  </si>
  <si>
    <t>911518376</t>
  </si>
  <si>
    <t>87</t>
  </si>
  <si>
    <t>404452530</t>
  </si>
  <si>
    <t>víčko plastové na sloupek D 60mm</t>
  </si>
  <si>
    <t>-1033243451</t>
  </si>
  <si>
    <t>výrobky a tabule orientační pro návěstí a zabezpečovací zařízení silniční značky dopravní svislé víčka plastová na sloupek 60</t>
  </si>
  <si>
    <t>88</t>
  </si>
  <si>
    <t>404452560</t>
  </si>
  <si>
    <t>svorka upínací na sloupek dopravní značky D 60mm</t>
  </si>
  <si>
    <t>866466701</t>
  </si>
  <si>
    <t>výrobky a tabule orientační pro návěstí a zabezpečovací zařízení silniční značky dopravní svislé upínací svorky na sloupek US 60</t>
  </si>
  <si>
    <t>89</t>
  </si>
  <si>
    <t>915211112</t>
  </si>
  <si>
    <t>Vodorovné dopravní značení dělící čáry souvislé š 125 mm retroreflexní bílý plast</t>
  </si>
  <si>
    <t>1496037480</t>
  </si>
  <si>
    <t>Vodorovné dopravní značení stříkaným plastem dělící čára šířky 125 mm souvislá bílá retroreflexní</t>
  </si>
  <si>
    <t>"vdz V10c"7</t>
  </si>
  <si>
    <t>90</t>
  </si>
  <si>
    <t>915231112</t>
  </si>
  <si>
    <t>Vodorovné dopravní značení přechody pro chodce, šipky, symboly retroreflexní bílý plast</t>
  </si>
  <si>
    <t>-1997538178</t>
  </si>
  <si>
    <t>Vodorovné dopravní značení stříkaným plastem  přechody pro chodce, šipky, symboly nápisy bílé retroreflexní</t>
  </si>
  <si>
    <t>"symbol vozíčkář"3</t>
  </si>
  <si>
    <t>91</t>
  </si>
  <si>
    <t>915611111</t>
  </si>
  <si>
    <t>Předznačení vodorovného liniového značení</t>
  </si>
  <si>
    <t>1556465602</t>
  </si>
  <si>
    <t>Předznačení pro vodorovné značení  stříkané barvou nebo prováděné z nátěrových hmot liniové dělicí čáry, vodicí proužky</t>
  </si>
  <si>
    <t>92</t>
  </si>
  <si>
    <t>915621111</t>
  </si>
  <si>
    <t>Předznačení vodorovného plošného značení</t>
  </si>
  <si>
    <t>-408055791</t>
  </si>
  <si>
    <t>Předznačení pro vodorovné značení  stříkané barvou nebo prováděné z nátěrových hmot plošné šipky, symboly, nápisy</t>
  </si>
  <si>
    <t>93</t>
  </si>
  <si>
    <t>916131213</t>
  </si>
  <si>
    <t>Osazení silničního obrubníku betonového stojatého s boční opěrou do lože z betonu prostého C20/25nXF3</t>
  </si>
  <si>
    <t>629787217</t>
  </si>
  <si>
    <t>Osazení silničního obrubníku betonového se zřízením lože, s vyplněním a zatřením spár cementovou maltou stojatého s boční opěrou z betonu prostého tř. C 20/25nXF3, do lože z betonu prostého téže značky</t>
  </si>
  <si>
    <t>"15x30x100"2,8+4+14,5+4+6+2,5+23,6+1+1+2+4,2+18,3+4,9</t>
  </si>
  <si>
    <t>"15x15x100"2,8</t>
  </si>
  <si>
    <t>"náběh"1+1</t>
  </si>
  <si>
    <t>"R vnější 0,5m"1+1+1+1</t>
  </si>
  <si>
    <t>"15x25x100"1,1</t>
  </si>
  <si>
    <t>"8x25x100"15,5+15,5+18,5</t>
  </si>
  <si>
    <t>"obruba u parkovacího místa ZTP - použijí se stáv.obruby"1+5+1</t>
  </si>
  <si>
    <t>94</t>
  </si>
  <si>
    <t>592174600</t>
  </si>
  <si>
    <t>obrubník betonový chodníkový 100x15x25 cm</t>
  </si>
  <si>
    <t>1419894943</t>
  </si>
  <si>
    <t>Obrubníky betonové a železobetonové chodníkové    100 x 15 x 25</t>
  </si>
  <si>
    <t>"dle PD"1,1*1,05</t>
  </si>
  <si>
    <t>95</t>
  </si>
  <si>
    <t>59217021</t>
  </si>
  <si>
    <t>obrubník betonový chodníkový 100x15x30 cm</t>
  </si>
  <si>
    <t>-1831488291</t>
  </si>
  <si>
    <t>"dle PD"88,8*1,05</t>
  </si>
  <si>
    <t>96</t>
  </si>
  <si>
    <t>59217029</t>
  </si>
  <si>
    <t>obrubník betonový silniční nájezdový 100x15x15 cm</t>
  </si>
  <si>
    <t>805678774</t>
  </si>
  <si>
    <t>"dle PD+dle potřeby u ZTP"2,8*1,05+5*1,05</t>
  </si>
  <si>
    <t>97</t>
  </si>
  <si>
    <t>59217030</t>
  </si>
  <si>
    <t>obrubník betonový silniční přechodový 100x15x15-25 cm</t>
  </si>
  <si>
    <t>-922597975</t>
  </si>
  <si>
    <t>1+1</t>
  </si>
  <si>
    <t>"dle potřeby u ZTP"1+1</t>
  </si>
  <si>
    <t>98</t>
  </si>
  <si>
    <t>59217035.R</t>
  </si>
  <si>
    <t>obrubník betonový obloukový vnější R50m x 15 x 30 cm</t>
  </si>
  <si>
    <t>-2104481081</t>
  </si>
  <si>
    <t>obrubník betonový obloukový vnější 78 x 15 x 25cm</t>
  </si>
  <si>
    <t>1+1+1+1</t>
  </si>
  <si>
    <t>99</t>
  </si>
  <si>
    <t>59217016</t>
  </si>
  <si>
    <t>obrubník betonový chodníkový 100x8x25 cm</t>
  </si>
  <si>
    <t>679937099</t>
  </si>
  <si>
    <t>(15,5+15,5+18,5)*1,05</t>
  </si>
  <si>
    <t>936005231</t>
  </si>
  <si>
    <t>Montáž dětské houpačky pružinové jednomístné</t>
  </si>
  <si>
    <t>-614884335</t>
  </si>
  <si>
    <t>Montáž dětské houpačky  pružinové jednomístné</t>
  </si>
  <si>
    <t>"dle B.3 - přesunutí stávajícho houpadla"1</t>
  </si>
  <si>
    <t>101</t>
  </si>
  <si>
    <t>936104211</t>
  </si>
  <si>
    <t>Montáž odpadkového koše do betonové patky</t>
  </si>
  <si>
    <t>-1603723342</t>
  </si>
  <si>
    <t>Montáž odpadkového koše  do betonové patky</t>
  </si>
  <si>
    <t>"dle PD B.2 - dodání stávajícího koše"1</t>
  </si>
  <si>
    <t>102</t>
  </si>
  <si>
    <t>966001113</t>
  </si>
  <si>
    <t>Odstranění dětské houpačky pružinové vč.uložení na skládku</t>
  </si>
  <si>
    <t>135717256</t>
  </si>
  <si>
    <t>Odstranění dětské houpačky  s ocelovou konstrukcí pružinové</t>
  </si>
  <si>
    <t>103</t>
  </si>
  <si>
    <t>966001311</t>
  </si>
  <si>
    <t>Odstranění odpadkového koše s betonovou patkou vč.uložení na skládku</t>
  </si>
  <si>
    <t>858736028</t>
  </si>
  <si>
    <t>Odstranění odpadkového koše  s betonovou patkou</t>
  </si>
  <si>
    <t>104</t>
  </si>
  <si>
    <t>979024443</t>
  </si>
  <si>
    <t>Očištění vybouraných obrubníků a krajníků silničních</t>
  </si>
  <si>
    <t>890752076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</si>
  <si>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</si>
  <si>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"použité zpět u ZTP"7</t>
  </si>
  <si>
    <t>105</t>
  </si>
  <si>
    <t>979054451</t>
  </si>
  <si>
    <t>Očištění vybouraných zámkových dlaždic s původním spárováním z kameniva těženého</t>
  </si>
  <si>
    <t>20828083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</si>
  <si>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</si>
  <si>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27,2+141,3+30</t>
  </si>
  <si>
    <t>997</t>
  </si>
  <si>
    <t>Přesun sutě</t>
  </si>
  <si>
    <t>106</t>
  </si>
  <si>
    <t>997221551</t>
  </si>
  <si>
    <t>Vodorovná doprava suti ze sypkých materiálů do 1 km</t>
  </si>
  <si>
    <t>-713012257</t>
  </si>
  <si>
    <t>Vodorovná doprava suti bez naložení, ale se složením a s hrubým urovnáním ze sypkých materiálů, na vzdálenost do 1 km</t>
  </si>
  <si>
    <t>"kamenivo"59,18+3,9</t>
  </si>
  <si>
    <t>107</t>
  </si>
  <si>
    <t>997221559</t>
  </si>
  <si>
    <t>Příplatek ZKD 1 km u vodorovné dopravy suti ze sypkých materiálů</t>
  </si>
  <si>
    <t>775034970</t>
  </si>
  <si>
    <t>Vodorovná doprava suti bez naložení, ale se složením a s hrubým urovnáním Příplatek k ceně za každý další i započatý 1 km přes 1 km</t>
  </si>
  <si>
    <t>"na skládku do 15km"</t>
  </si>
  <si>
    <t>63,08*14</t>
  </si>
  <si>
    <t>108</t>
  </si>
  <si>
    <t>997221571</t>
  </si>
  <si>
    <t>Vodorovná doprava vybouraných hmot do 1 km</t>
  </si>
  <si>
    <t>663531092</t>
  </si>
  <si>
    <t>Vodorovná doprava vybouraných hmot bez naložení, ale se složením a s hrubým urovnáním na vzdálenost do 1 km</t>
  </si>
  <si>
    <t>"dlažba - na skládku investora nebo trvalou"6,936+41,684</t>
  </si>
  <si>
    <t>"obruby"17,446+1,416</t>
  </si>
  <si>
    <t>"bet. kce"43,713+13,5+1,5*2,5</t>
  </si>
  <si>
    <t>109</t>
  </si>
  <si>
    <t>997221579</t>
  </si>
  <si>
    <t>Příplatek ZKD 1 km u vodorovné dopravy vybouraných hmot</t>
  </si>
  <si>
    <t>-275412078</t>
  </si>
  <si>
    <t>Vodorovná doprava vybouraných hmot bez naložení, ale se složením a s hrubým urovnáním na vzdálenost Příplatek k ceně za každý další i započatý 1 km přes 1 km</t>
  </si>
  <si>
    <t>"odvoz na placenou skládku do 15km"</t>
  </si>
  <si>
    <t>128,445*14</t>
  </si>
  <si>
    <t>110</t>
  </si>
  <si>
    <t>997221815</t>
  </si>
  <si>
    <t>Poplatek za uložení betonového odpadu na skládce (skládkovné)</t>
  </si>
  <si>
    <t>1117445688</t>
  </si>
  <si>
    <t>Poplatek za uložení stavebního odpadu na skládce (skládkovné) betonového</t>
  </si>
  <si>
    <t>6,936+41,684+43,713+13,5+17,446+1,416+1,5*2,5</t>
  </si>
  <si>
    <t>111</t>
  </si>
  <si>
    <t>997221855</t>
  </si>
  <si>
    <t>Poplatek za uložení odpadu z kameniva na skládce (skládkovné)</t>
  </si>
  <si>
    <t>-363308875</t>
  </si>
  <si>
    <t>Poplatek za uložení stavebního odpadu na skládce (skládkovné) z kameniva</t>
  </si>
  <si>
    <t>63,08</t>
  </si>
  <si>
    <t>998</t>
  </si>
  <si>
    <t>Přesun hmot</t>
  </si>
  <si>
    <t>112</t>
  </si>
  <si>
    <t>998223011</t>
  </si>
  <si>
    <t>Přesun hmot pro pozemní komunikace s krytem dlážděným</t>
  </si>
  <si>
    <t>-1506175425</t>
  </si>
  <si>
    <t>Přesun hmot pro pozemní komunikace s krytem dlážděným dopravní vzdálenost do 200 m jakékoliv délky objektu</t>
  </si>
  <si>
    <t>Práce a dodávky M</t>
  </si>
  <si>
    <t>21-M</t>
  </si>
  <si>
    <t>Elektromontáže</t>
  </si>
  <si>
    <t>113</t>
  </si>
  <si>
    <t>210021063.R</t>
  </si>
  <si>
    <t>Osazení výstražné fólie z PVC vč.dodání fólie š.33cm</t>
  </si>
  <si>
    <t>-1284811066</t>
  </si>
  <si>
    <t>Ostatní elektromontážní doplňkové práce osazení výstražné fólie z PVC</t>
  </si>
  <si>
    <t>114</t>
  </si>
  <si>
    <t>210220021.R</t>
  </si>
  <si>
    <t>Montáž uzemňovacího vedení vodičů FeZn pomocí svorek v zemi páskou do 120 mm2 v průmyslové výstavbě, včetně drátu FeZn D=10mm</t>
  </si>
  <si>
    <t>1958545386</t>
  </si>
  <si>
    <t>Montáž uzemňovacího vedení s upevněním, propojením a připojením pomocí svorek v zemi s izolací spojů vodičů FeZn páskou průřezu do 120 mm2 v průmyslové výstavbě</t>
  </si>
  <si>
    <t>115</t>
  </si>
  <si>
    <t>210810014.R</t>
  </si>
  <si>
    <t>Montáž měděných kabelů CYKY, CYKYD, CYKYDY, NYM, NYY, YSLY 750 V 4x16mm2 uložených volně vč.napojení na stávající kabel a demontáž stávajícího kabelu</t>
  </si>
  <si>
    <t>-1941575482</t>
  </si>
  <si>
    <t>Montáž izolovaných kabelů měděných bez ukončení do 1 kV uložených volně CYKY, CYKYD, CYKYDY, NYM, NYY, YSLY, 750 V, počtu a průřezu žil 4 x 16 mm2</t>
  </si>
  <si>
    <t>"kabel v.o. vč.rezervy"38</t>
  </si>
  <si>
    <t>116</t>
  </si>
  <si>
    <t>341110800</t>
  </si>
  <si>
    <t>kabel silový s Cu jádrem CYKY 4x16 mm2</t>
  </si>
  <si>
    <t>128</t>
  </si>
  <si>
    <t>561912944</t>
  </si>
  <si>
    <t>KABELY A VODIČE Kabely silové s měděným jádrem pro jmenovité napětí 750 V CYKY   PN-KV-061-00 4 x 16 RE  TP-KK-134/01</t>
  </si>
  <si>
    <t>Poznámka k položce:
obsah kovu [kg/m], Cu =0,627, Al =0</t>
  </si>
  <si>
    <t>"vč.rezervy"38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</si>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</sst>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4" fontId="9" fillId="0" borderId="24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9" t="s">
        <v>8</v>
      </c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6" t="s">
        <v>17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8"/>
      <c r="AQ5" s="30"/>
      <c r="BE5" s="304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8" t="s">
        <v>20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8"/>
      <c r="AQ6" s="30"/>
      <c r="BE6" s="305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24</v>
      </c>
      <c r="AL7" s="28"/>
      <c r="AM7" s="28"/>
      <c r="AN7" s="34" t="s">
        <v>25</v>
      </c>
      <c r="AO7" s="28"/>
      <c r="AP7" s="28"/>
      <c r="AQ7" s="30"/>
      <c r="BE7" s="305"/>
      <c r="BS7" s="23" t="s">
        <v>26</v>
      </c>
    </row>
    <row r="8" spans="1:74" ht="14.45" customHeight="1">
      <c r="B8" s="27"/>
      <c r="C8" s="28"/>
      <c r="D8" s="36" t="s">
        <v>27</v>
      </c>
      <c r="E8" s="28"/>
      <c r="F8" s="28"/>
      <c r="G8" s="28"/>
      <c r="H8" s="28"/>
      <c r="I8" s="28"/>
      <c r="J8" s="28"/>
      <c r="K8" s="34" t="s">
        <v>20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305"/>
      <c r="BS8" s="23" t="s">
        <v>30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5"/>
      <c r="BS9" s="23" t="s">
        <v>31</v>
      </c>
    </row>
    <row r="10" spans="1:74" ht="14.45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05"/>
      <c r="BS10" s="23" t="s">
        <v>21</v>
      </c>
    </row>
    <row r="11" spans="1:74" ht="18.399999999999999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37</v>
      </c>
      <c r="AO11" s="28"/>
      <c r="AP11" s="28"/>
      <c r="AQ11" s="30"/>
      <c r="BE11" s="305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5"/>
      <c r="BS12" s="23" t="s">
        <v>21</v>
      </c>
    </row>
    <row r="13" spans="1:74" ht="14.45" customHeight="1">
      <c r="B13" s="27"/>
      <c r="C13" s="28"/>
      <c r="D13" s="36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8" t="s">
        <v>39</v>
      </c>
      <c r="AO13" s="28"/>
      <c r="AP13" s="28"/>
      <c r="AQ13" s="30"/>
      <c r="BE13" s="305"/>
      <c r="BS13" s="23" t="s">
        <v>21</v>
      </c>
    </row>
    <row r="14" spans="1:74">
      <c r="B14" s="27"/>
      <c r="C14" s="28"/>
      <c r="D14" s="28"/>
      <c r="E14" s="309" t="s">
        <v>39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6" t="s">
        <v>36</v>
      </c>
      <c r="AL14" s="28"/>
      <c r="AM14" s="28"/>
      <c r="AN14" s="38" t="s">
        <v>39</v>
      </c>
      <c r="AO14" s="28"/>
      <c r="AP14" s="28"/>
      <c r="AQ14" s="30"/>
      <c r="BE14" s="305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5"/>
      <c r="BS15" s="23" t="s">
        <v>6</v>
      </c>
    </row>
    <row r="16" spans="1:74" ht="14.45" customHeight="1">
      <c r="B16" s="27"/>
      <c r="C16" s="28"/>
      <c r="D16" s="36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41</v>
      </c>
      <c r="AO16" s="28"/>
      <c r="AP16" s="28"/>
      <c r="AQ16" s="30"/>
      <c r="BE16" s="305"/>
      <c r="BS16" s="23" t="s">
        <v>6</v>
      </c>
    </row>
    <row r="17" spans="2:71" ht="18.399999999999999" customHeight="1">
      <c r="B17" s="27"/>
      <c r="C17" s="28"/>
      <c r="D17" s="28"/>
      <c r="E17" s="34" t="s">
        <v>42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43</v>
      </c>
      <c r="AO17" s="28"/>
      <c r="AP17" s="28"/>
      <c r="AQ17" s="30"/>
      <c r="BE17" s="305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5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5"/>
      <c r="BS19" s="23" t="s">
        <v>9</v>
      </c>
    </row>
    <row r="20" spans="2:71" ht="16.5" customHeight="1">
      <c r="B20" s="27"/>
      <c r="C20" s="28"/>
      <c r="D20" s="28"/>
      <c r="E20" s="311" t="s">
        <v>5</v>
      </c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28"/>
      <c r="AP20" s="28"/>
      <c r="AQ20" s="30"/>
      <c r="BE20" s="30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5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2">
        <f>ROUND(AG51,2)</f>
        <v>0</v>
      </c>
      <c r="AL23" s="313"/>
      <c r="AM23" s="313"/>
      <c r="AN23" s="313"/>
      <c r="AO23" s="313"/>
      <c r="AP23" s="41"/>
      <c r="AQ23" s="44"/>
      <c r="BE23" s="30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4" t="s">
        <v>46</v>
      </c>
      <c r="M25" s="314"/>
      <c r="N25" s="314"/>
      <c r="O25" s="314"/>
      <c r="P25" s="41"/>
      <c r="Q25" s="41"/>
      <c r="R25" s="41"/>
      <c r="S25" s="41"/>
      <c r="T25" s="41"/>
      <c r="U25" s="41"/>
      <c r="V25" s="41"/>
      <c r="W25" s="314" t="s">
        <v>47</v>
      </c>
      <c r="X25" s="314"/>
      <c r="Y25" s="314"/>
      <c r="Z25" s="314"/>
      <c r="AA25" s="314"/>
      <c r="AB25" s="314"/>
      <c r="AC25" s="314"/>
      <c r="AD25" s="314"/>
      <c r="AE25" s="314"/>
      <c r="AF25" s="41"/>
      <c r="AG25" s="41"/>
      <c r="AH25" s="41"/>
      <c r="AI25" s="41"/>
      <c r="AJ25" s="41"/>
      <c r="AK25" s="314" t="s">
        <v>48</v>
      </c>
      <c r="AL25" s="314"/>
      <c r="AM25" s="314"/>
      <c r="AN25" s="314"/>
      <c r="AO25" s="314"/>
      <c r="AP25" s="41"/>
      <c r="AQ25" s="44"/>
      <c r="BE25" s="305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15">
        <v>0.21</v>
      </c>
      <c r="M26" s="316"/>
      <c r="N26" s="316"/>
      <c r="O26" s="316"/>
      <c r="P26" s="47"/>
      <c r="Q26" s="47"/>
      <c r="R26" s="47"/>
      <c r="S26" s="47"/>
      <c r="T26" s="47"/>
      <c r="U26" s="47"/>
      <c r="V26" s="47"/>
      <c r="W26" s="317">
        <f>ROUND(AZ51,2)</f>
        <v>0</v>
      </c>
      <c r="X26" s="316"/>
      <c r="Y26" s="316"/>
      <c r="Z26" s="316"/>
      <c r="AA26" s="316"/>
      <c r="AB26" s="316"/>
      <c r="AC26" s="316"/>
      <c r="AD26" s="316"/>
      <c r="AE26" s="316"/>
      <c r="AF26" s="47"/>
      <c r="AG26" s="47"/>
      <c r="AH26" s="47"/>
      <c r="AI26" s="47"/>
      <c r="AJ26" s="47"/>
      <c r="AK26" s="317">
        <f>ROUND(AV51,2)</f>
        <v>0</v>
      </c>
      <c r="AL26" s="316"/>
      <c r="AM26" s="316"/>
      <c r="AN26" s="316"/>
      <c r="AO26" s="316"/>
      <c r="AP26" s="47"/>
      <c r="AQ26" s="49"/>
      <c r="BE26" s="305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15">
        <v>0.15</v>
      </c>
      <c r="M27" s="316"/>
      <c r="N27" s="316"/>
      <c r="O27" s="316"/>
      <c r="P27" s="47"/>
      <c r="Q27" s="47"/>
      <c r="R27" s="47"/>
      <c r="S27" s="47"/>
      <c r="T27" s="47"/>
      <c r="U27" s="47"/>
      <c r="V27" s="47"/>
      <c r="W27" s="317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7"/>
      <c r="AG27" s="47"/>
      <c r="AH27" s="47"/>
      <c r="AI27" s="47"/>
      <c r="AJ27" s="47"/>
      <c r="AK27" s="317">
        <f>ROUND(AW51,2)</f>
        <v>0</v>
      </c>
      <c r="AL27" s="316"/>
      <c r="AM27" s="316"/>
      <c r="AN27" s="316"/>
      <c r="AO27" s="316"/>
      <c r="AP27" s="47"/>
      <c r="AQ27" s="49"/>
      <c r="BE27" s="305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15">
        <v>0.21</v>
      </c>
      <c r="M28" s="316"/>
      <c r="N28" s="316"/>
      <c r="O28" s="316"/>
      <c r="P28" s="47"/>
      <c r="Q28" s="47"/>
      <c r="R28" s="47"/>
      <c r="S28" s="47"/>
      <c r="T28" s="47"/>
      <c r="U28" s="47"/>
      <c r="V28" s="47"/>
      <c r="W28" s="317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7"/>
      <c r="AG28" s="47"/>
      <c r="AH28" s="47"/>
      <c r="AI28" s="47"/>
      <c r="AJ28" s="47"/>
      <c r="AK28" s="317">
        <v>0</v>
      </c>
      <c r="AL28" s="316"/>
      <c r="AM28" s="316"/>
      <c r="AN28" s="316"/>
      <c r="AO28" s="316"/>
      <c r="AP28" s="47"/>
      <c r="AQ28" s="49"/>
      <c r="BE28" s="305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15">
        <v>0.15</v>
      </c>
      <c r="M29" s="316"/>
      <c r="N29" s="316"/>
      <c r="O29" s="316"/>
      <c r="P29" s="47"/>
      <c r="Q29" s="47"/>
      <c r="R29" s="47"/>
      <c r="S29" s="47"/>
      <c r="T29" s="47"/>
      <c r="U29" s="47"/>
      <c r="V29" s="47"/>
      <c r="W29" s="317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7"/>
      <c r="AG29" s="47"/>
      <c r="AH29" s="47"/>
      <c r="AI29" s="47"/>
      <c r="AJ29" s="47"/>
      <c r="AK29" s="317">
        <v>0</v>
      </c>
      <c r="AL29" s="316"/>
      <c r="AM29" s="316"/>
      <c r="AN29" s="316"/>
      <c r="AO29" s="316"/>
      <c r="AP29" s="47"/>
      <c r="AQ29" s="49"/>
      <c r="BE29" s="305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15">
        <v>0</v>
      </c>
      <c r="M30" s="316"/>
      <c r="N30" s="316"/>
      <c r="O30" s="316"/>
      <c r="P30" s="47"/>
      <c r="Q30" s="47"/>
      <c r="R30" s="47"/>
      <c r="S30" s="47"/>
      <c r="T30" s="47"/>
      <c r="U30" s="47"/>
      <c r="V30" s="47"/>
      <c r="W30" s="317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7"/>
      <c r="AG30" s="47"/>
      <c r="AH30" s="47"/>
      <c r="AI30" s="47"/>
      <c r="AJ30" s="47"/>
      <c r="AK30" s="317">
        <v>0</v>
      </c>
      <c r="AL30" s="316"/>
      <c r="AM30" s="316"/>
      <c r="AN30" s="316"/>
      <c r="AO30" s="316"/>
      <c r="AP30" s="47"/>
      <c r="AQ30" s="49"/>
      <c r="BE30" s="30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5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18" t="s">
        <v>57</v>
      </c>
      <c r="Y32" s="319"/>
      <c r="Z32" s="319"/>
      <c r="AA32" s="319"/>
      <c r="AB32" s="319"/>
      <c r="AC32" s="52"/>
      <c r="AD32" s="52"/>
      <c r="AE32" s="52"/>
      <c r="AF32" s="52"/>
      <c r="AG32" s="52"/>
      <c r="AH32" s="52"/>
      <c r="AI32" s="52"/>
      <c r="AJ32" s="52"/>
      <c r="AK32" s="320">
        <f>SUM(AK23:AK30)</f>
        <v>0</v>
      </c>
      <c r="AL32" s="319"/>
      <c r="AM32" s="319"/>
      <c r="AN32" s="319"/>
      <c r="AO32" s="321"/>
      <c r="AP32" s="50"/>
      <c r="AQ32" s="54"/>
      <c r="BE32" s="30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17-74</v>
      </c>
      <c r="AR41" s="61"/>
    </row>
    <row r="42" spans="2:56" s="4" customFormat="1" ht="36.950000000000003" customHeight="1">
      <c r="B42" s="63"/>
      <c r="C42" s="64" t="s">
        <v>19</v>
      </c>
      <c r="L42" s="322" t="str">
        <f>K6</f>
        <v>Parkoviště u č.p.1502 a 1520, Přelouč</v>
      </c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3"/>
      <c r="AE42" s="323"/>
      <c r="AF42" s="323"/>
      <c r="AG42" s="323"/>
      <c r="AH42" s="323"/>
      <c r="AI42" s="323"/>
      <c r="AJ42" s="323"/>
      <c r="AK42" s="323"/>
      <c r="AL42" s="323"/>
      <c r="AM42" s="323"/>
      <c r="AN42" s="323"/>
      <c r="AO42" s="323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27</v>
      </c>
      <c r="L44" s="65" t="str">
        <f>IF(K8="","",K8)</f>
        <v>Parkoviště u č.p.1502 a 1520, Přelouč</v>
      </c>
      <c r="AI44" s="62" t="s">
        <v>28</v>
      </c>
      <c r="AM44" s="324" t="str">
        <f>IF(AN8= "","",AN8)</f>
        <v>30. 7. 2018</v>
      </c>
      <c r="AN44" s="324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32</v>
      </c>
      <c r="L46" s="3" t="str">
        <f>IF(E11= "","",E11)</f>
        <v>Město Přelouč</v>
      </c>
      <c r="AI46" s="62" t="s">
        <v>40</v>
      </c>
      <c r="AM46" s="325" t="str">
        <f>IF(E17="","",E17)</f>
        <v>VDI projekt s.r.o.</v>
      </c>
      <c r="AN46" s="325"/>
      <c r="AO46" s="325"/>
      <c r="AP46" s="325"/>
      <c r="AR46" s="40"/>
      <c r="AS46" s="326" t="s">
        <v>59</v>
      </c>
      <c r="AT46" s="32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38</v>
      </c>
      <c r="L47" s="3" t="str">
        <f>IF(E14= "Vyplň údaj","",E14)</f>
        <v/>
      </c>
      <c r="AR47" s="40"/>
      <c r="AS47" s="328"/>
      <c r="AT47" s="32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8"/>
      <c r="AT48" s="32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0" t="s">
        <v>60</v>
      </c>
      <c r="D49" s="331"/>
      <c r="E49" s="331"/>
      <c r="F49" s="331"/>
      <c r="G49" s="331"/>
      <c r="H49" s="70"/>
      <c r="I49" s="332" t="s">
        <v>61</v>
      </c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1"/>
      <c r="AF49" s="331"/>
      <c r="AG49" s="333" t="s">
        <v>62</v>
      </c>
      <c r="AH49" s="331"/>
      <c r="AI49" s="331"/>
      <c r="AJ49" s="331"/>
      <c r="AK49" s="331"/>
      <c r="AL49" s="331"/>
      <c r="AM49" s="331"/>
      <c r="AN49" s="332" t="s">
        <v>63</v>
      </c>
      <c r="AO49" s="331"/>
      <c r="AP49" s="331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7">
        <f>ROUND(SUM(AG52:AG53),2)</f>
        <v>0</v>
      </c>
      <c r="AH51" s="337"/>
      <c r="AI51" s="337"/>
      <c r="AJ51" s="337"/>
      <c r="AK51" s="337"/>
      <c r="AL51" s="337"/>
      <c r="AM51" s="337"/>
      <c r="AN51" s="338">
        <f>SUM(AG51,AT51)</f>
        <v>0</v>
      </c>
      <c r="AO51" s="338"/>
      <c r="AP51" s="338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23</v>
      </c>
    </row>
    <row r="52" spans="1:91" s="5" customFormat="1" ht="16.5" customHeight="1">
      <c r="A52" s="84" t="s">
        <v>83</v>
      </c>
      <c r="B52" s="85"/>
      <c r="C52" s="86"/>
      <c r="D52" s="336" t="s">
        <v>84</v>
      </c>
      <c r="E52" s="336"/>
      <c r="F52" s="336"/>
      <c r="G52" s="336"/>
      <c r="H52" s="336"/>
      <c r="I52" s="87"/>
      <c r="J52" s="336" t="s">
        <v>85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4">
        <f>'SO001 - Vedlejší a ostatn...'!J27</f>
        <v>0</v>
      </c>
      <c r="AH52" s="335"/>
      <c r="AI52" s="335"/>
      <c r="AJ52" s="335"/>
      <c r="AK52" s="335"/>
      <c r="AL52" s="335"/>
      <c r="AM52" s="335"/>
      <c r="AN52" s="334">
        <f>SUM(AG52,AT52)</f>
        <v>0</v>
      </c>
      <c r="AO52" s="335"/>
      <c r="AP52" s="335"/>
      <c r="AQ52" s="88" t="s">
        <v>86</v>
      </c>
      <c r="AR52" s="85"/>
      <c r="AS52" s="89">
        <v>0</v>
      </c>
      <c r="AT52" s="90">
        <f>ROUND(SUM(AV52:AW52),2)</f>
        <v>0</v>
      </c>
      <c r="AU52" s="91">
        <f>'SO001 - Vedlejší a ostatn...'!P79</f>
        <v>0</v>
      </c>
      <c r="AV52" s="90">
        <f>'SO001 - Vedlejší a ostatn...'!J30</f>
        <v>0</v>
      </c>
      <c r="AW52" s="90">
        <f>'SO001 - Vedlejší a ostatn...'!J31</f>
        <v>0</v>
      </c>
      <c r="AX52" s="90">
        <f>'SO001 - Vedlejší a ostatn...'!J32</f>
        <v>0</v>
      </c>
      <c r="AY52" s="90">
        <f>'SO001 - Vedlejší a ostatn...'!J33</f>
        <v>0</v>
      </c>
      <c r="AZ52" s="90">
        <f>'SO001 - Vedlejší a ostatn...'!F30</f>
        <v>0</v>
      </c>
      <c r="BA52" s="90">
        <f>'SO001 - Vedlejší a ostatn...'!F31</f>
        <v>0</v>
      </c>
      <c r="BB52" s="90">
        <f>'SO001 - Vedlejší a ostatn...'!F32</f>
        <v>0</v>
      </c>
      <c r="BC52" s="90">
        <f>'SO001 - Vedlejší a ostatn...'!F33</f>
        <v>0</v>
      </c>
      <c r="BD52" s="92">
        <f>'SO001 - Vedlejší a ostatn...'!F34</f>
        <v>0</v>
      </c>
      <c r="BT52" s="93" t="s">
        <v>26</v>
      </c>
      <c r="BV52" s="93" t="s">
        <v>81</v>
      </c>
      <c r="BW52" s="93" t="s">
        <v>87</v>
      </c>
      <c r="BX52" s="93" t="s">
        <v>7</v>
      </c>
      <c r="CL52" s="93" t="s">
        <v>23</v>
      </c>
      <c r="CM52" s="93" t="s">
        <v>88</v>
      </c>
    </row>
    <row r="53" spans="1:91" s="5" customFormat="1" ht="16.5" customHeight="1">
      <c r="A53" s="84" t="s">
        <v>83</v>
      </c>
      <c r="B53" s="85"/>
      <c r="C53" s="86"/>
      <c r="D53" s="336" t="s">
        <v>89</v>
      </c>
      <c r="E53" s="336"/>
      <c r="F53" s="336"/>
      <c r="G53" s="336"/>
      <c r="H53" s="336"/>
      <c r="I53" s="87"/>
      <c r="J53" s="336" t="s">
        <v>90</v>
      </c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4">
        <f>'SO101 - Parkovací stání'!J27</f>
        <v>0</v>
      </c>
      <c r="AH53" s="335"/>
      <c r="AI53" s="335"/>
      <c r="AJ53" s="335"/>
      <c r="AK53" s="335"/>
      <c r="AL53" s="335"/>
      <c r="AM53" s="335"/>
      <c r="AN53" s="334">
        <f>SUM(AG53,AT53)</f>
        <v>0</v>
      </c>
      <c r="AO53" s="335"/>
      <c r="AP53" s="335"/>
      <c r="AQ53" s="88" t="s">
        <v>86</v>
      </c>
      <c r="AR53" s="85"/>
      <c r="AS53" s="94">
        <v>0</v>
      </c>
      <c r="AT53" s="95">
        <f>ROUND(SUM(AV53:AW53),2)</f>
        <v>0</v>
      </c>
      <c r="AU53" s="96">
        <f>'SO101 - Parkovací stání'!P87</f>
        <v>0</v>
      </c>
      <c r="AV53" s="95">
        <f>'SO101 - Parkovací stání'!J30</f>
        <v>0</v>
      </c>
      <c r="AW53" s="95">
        <f>'SO101 - Parkovací stání'!J31</f>
        <v>0</v>
      </c>
      <c r="AX53" s="95">
        <f>'SO101 - Parkovací stání'!J32</f>
        <v>0</v>
      </c>
      <c r="AY53" s="95">
        <f>'SO101 - Parkovací stání'!J33</f>
        <v>0</v>
      </c>
      <c r="AZ53" s="95">
        <f>'SO101 - Parkovací stání'!F30</f>
        <v>0</v>
      </c>
      <c r="BA53" s="95">
        <f>'SO101 - Parkovací stání'!F31</f>
        <v>0</v>
      </c>
      <c r="BB53" s="95">
        <f>'SO101 - Parkovací stání'!F32</f>
        <v>0</v>
      </c>
      <c r="BC53" s="95">
        <f>'SO101 - Parkovací stání'!F33</f>
        <v>0</v>
      </c>
      <c r="BD53" s="97">
        <f>'SO101 - Parkovací stání'!F34</f>
        <v>0</v>
      </c>
      <c r="BT53" s="93" t="s">
        <v>26</v>
      </c>
      <c r="BV53" s="93" t="s">
        <v>81</v>
      </c>
      <c r="BW53" s="93" t="s">
        <v>91</v>
      </c>
      <c r="BX53" s="93" t="s">
        <v>7</v>
      </c>
      <c r="CL53" s="93" t="s">
        <v>92</v>
      </c>
      <c r="CM53" s="93" t="s">
        <v>88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001 - Vedlejší a ostatn...'!C2" display="/"/>
    <hyperlink ref="A53" location="'SO101 - Parkovací stá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44" activePane="bottomLeft" state="frozen"/>
      <selection pane="bottomLeft" activeCell="K90" sqref="K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9" t="s">
        <v>94</v>
      </c>
      <c r="H1" s="34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1" t="str">
        <f>'Rekapitulace stavby'!K6</f>
        <v>Parkoviště u č.p.1502 a 1520, Přelouč</v>
      </c>
      <c r="F7" s="342"/>
      <c r="G7" s="342"/>
      <c r="H7" s="342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3" t="s">
        <v>100</v>
      </c>
      <c r="F9" s="344"/>
      <c r="G9" s="344"/>
      <c r="H9" s="344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23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30. 7. 2018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37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1" t="s">
        <v>5</v>
      </c>
      <c r="F24" s="311"/>
      <c r="G24" s="311"/>
      <c r="H24" s="31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ROUND(SUM(BE79:BE110), 2)</f>
        <v>0</v>
      </c>
      <c r="G30" s="41"/>
      <c r="H30" s="41"/>
      <c r="I30" s="118">
        <v>0.21</v>
      </c>
      <c r="J30" s="117">
        <f>ROUND(ROUND((SUM(BE79:BE110)),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ROUND(SUM(BF79:BF110), 2)</f>
        <v>0</v>
      </c>
      <c r="G31" s="41"/>
      <c r="H31" s="41"/>
      <c r="I31" s="118">
        <v>0.15</v>
      </c>
      <c r="J31" s="117">
        <f>ROUND(ROUND((SUM(BF79:BF110)),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ROUND(SUM(BG79:BG110),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ROUND(SUM(BH79:BH110),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ROUND(SUM(BI79:BI110),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1" t="str">
        <f>E7</f>
        <v>Parkoviště u č.p.1502 a 1520, Přelouč</v>
      </c>
      <c r="F45" s="342"/>
      <c r="G45" s="342"/>
      <c r="H45" s="342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3" t="str">
        <f>E9</f>
        <v>SO001 - Vedlejší a ostatní náklady</v>
      </c>
      <c r="F47" s="344"/>
      <c r="G47" s="344"/>
      <c r="H47" s="34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u č.p.1502 a 1520, Přelouč</v>
      </c>
      <c r="G49" s="41"/>
      <c r="H49" s="41"/>
      <c r="I49" s="106" t="s">
        <v>28</v>
      </c>
      <c r="J49" s="107" t="str">
        <f>IF(J12="","",J12)</f>
        <v>30. 7. 2018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1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7" customFormat="1" ht="24.95" customHeight="1">
      <c r="B58" s="134"/>
      <c r="C58" s="135"/>
      <c r="D58" s="136" t="s">
        <v>107</v>
      </c>
      <c r="E58" s="137"/>
      <c r="F58" s="137"/>
      <c r="G58" s="137"/>
      <c r="H58" s="137"/>
      <c r="I58" s="138"/>
      <c r="J58" s="139">
        <f>J85</f>
        <v>0</v>
      </c>
      <c r="K58" s="140"/>
    </row>
    <row r="59" spans="2:47" s="7" customFormat="1" ht="24.95" customHeight="1">
      <c r="B59" s="134"/>
      <c r="C59" s="135"/>
      <c r="D59" s="136" t="s">
        <v>108</v>
      </c>
      <c r="E59" s="137"/>
      <c r="F59" s="137"/>
      <c r="G59" s="137"/>
      <c r="H59" s="137"/>
      <c r="I59" s="138"/>
      <c r="J59" s="139">
        <f>J106</f>
        <v>0</v>
      </c>
      <c r="K59" s="140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109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46" t="str">
        <f>E7</f>
        <v>Parkoviště u č.p.1502 a 1520, Přelouč</v>
      </c>
      <c r="F69" s="347"/>
      <c r="G69" s="347"/>
      <c r="H69" s="347"/>
      <c r="L69" s="40"/>
    </row>
    <row r="70" spans="2:63" s="1" customFormat="1" ht="14.45" customHeight="1">
      <c r="B70" s="40"/>
      <c r="C70" s="62" t="s">
        <v>99</v>
      </c>
      <c r="L70" s="40"/>
    </row>
    <row r="71" spans="2:63" s="1" customFormat="1" ht="17.25" customHeight="1">
      <c r="B71" s="40"/>
      <c r="E71" s="322" t="str">
        <f>E9</f>
        <v>SO001 - Vedlejší a ostatní náklady</v>
      </c>
      <c r="F71" s="348"/>
      <c r="G71" s="348"/>
      <c r="H71" s="348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27</v>
      </c>
      <c r="F73" s="141" t="str">
        <f>F12</f>
        <v>Parkoviště u č.p.1502 a 1520, Přelouč</v>
      </c>
      <c r="I73" s="142" t="s">
        <v>28</v>
      </c>
      <c r="J73" s="66" t="str">
        <f>IF(J12="","",J12)</f>
        <v>30. 7. 2018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32</v>
      </c>
      <c r="F75" s="141" t="str">
        <f>E15</f>
        <v>Město Přelouč</v>
      </c>
      <c r="I75" s="142" t="s">
        <v>40</v>
      </c>
      <c r="J75" s="141" t="str">
        <f>E21</f>
        <v>VDI projekt s.r.o.</v>
      </c>
      <c r="L75" s="40"/>
    </row>
    <row r="76" spans="2:63" s="1" customFormat="1" ht="14.45" customHeight="1">
      <c r="B76" s="40"/>
      <c r="C76" s="62" t="s">
        <v>38</v>
      </c>
      <c r="F76" s="141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8" customFormat="1" ht="29.25" customHeight="1">
      <c r="B78" s="143"/>
      <c r="C78" s="144" t="s">
        <v>110</v>
      </c>
      <c r="D78" s="145" t="s">
        <v>64</v>
      </c>
      <c r="E78" s="145" t="s">
        <v>60</v>
      </c>
      <c r="F78" s="145" t="s">
        <v>111</v>
      </c>
      <c r="G78" s="145" t="s">
        <v>112</v>
      </c>
      <c r="H78" s="145" t="s">
        <v>113</v>
      </c>
      <c r="I78" s="146" t="s">
        <v>114</v>
      </c>
      <c r="J78" s="145" t="s">
        <v>103</v>
      </c>
      <c r="K78" s="147" t="s">
        <v>115</v>
      </c>
      <c r="L78" s="143"/>
      <c r="M78" s="72" t="s">
        <v>116</v>
      </c>
      <c r="N78" s="73" t="s">
        <v>49</v>
      </c>
      <c r="O78" s="73" t="s">
        <v>117</v>
      </c>
      <c r="P78" s="73" t="s">
        <v>118</v>
      </c>
      <c r="Q78" s="73" t="s">
        <v>119</v>
      </c>
      <c r="R78" s="73" t="s">
        <v>120</v>
      </c>
      <c r="S78" s="73" t="s">
        <v>121</v>
      </c>
      <c r="T78" s="74" t="s">
        <v>122</v>
      </c>
    </row>
    <row r="79" spans="2:63" s="1" customFormat="1" ht="29.25" customHeight="1">
      <c r="B79" s="40"/>
      <c r="C79" s="76" t="s">
        <v>104</v>
      </c>
      <c r="J79" s="148">
        <f>BK79</f>
        <v>0</v>
      </c>
      <c r="L79" s="40"/>
      <c r="M79" s="75"/>
      <c r="N79" s="67"/>
      <c r="O79" s="67"/>
      <c r="P79" s="149">
        <f>P80+P85+P106</f>
        <v>0</v>
      </c>
      <c r="Q79" s="67"/>
      <c r="R79" s="149">
        <f>R80+R85+R106</f>
        <v>0</v>
      </c>
      <c r="S79" s="67"/>
      <c r="T79" s="150">
        <f>T80+T85+T106</f>
        <v>0</v>
      </c>
      <c r="AT79" s="23" t="s">
        <v>78</v>
      </c>
      <c r="AU79" s="23" t="s">
        <v>105</v>
      </c>
      <c r="BK79" s="151">
        <f>BK80+BK85+BK106</f>
        <v>0</v>
      </c>
    </row>
    <row r="80" spans="2:63" s="9" customFormat="1" ht="37.35" customHeight="1">
      <c r="B80" s="152"/>
      <c r="D80" s="153" t="s">
        <v>78</v>
      </c>
      <c r="E80" s="154" t="s">
        <v>123</v>
      </c>
      <c r="F80" s="154" t="s">
        <v>124</v>
      </c>
      <c r="I80" s="155"/>
      <c r="J80" s="156">
        <f>BK80</f>
        <v>0</v>
      </c>
      <c r="L80" s="152"/>
      <c r="M80" s="157"/>
      <c r="N80" s="158"/>
      <c r="O80" s="158"/>
      <c r="P80" s="159">
        <f>SUM(P81:P84)</f>
        <v>0</v>
      </c>
      <c r="Q80" s="158"/>
      <c r="R80" s="159">
        <f>SUM(R81:R84)</f>
        <v>0</v>
      </c>
      <c r="S80" s="158"/>
      <c r="T80" s="160">
        <f>SUM(T81:T84)</f>
        <v>0</v>
      </c>
      <c r="AR80" s="153" t="s">
        <v>125</v>
      </c>
      <c r="AT80" s="161" t="s">
        <v>78</v>
      </c>
      <c r="AU80" s="161" t="s">
        <v>79</v>
      </c>
      <c r="AY80" s="153" t="s">
        <v>126</v>
      </c>
      <c r="BK80" s="162">
        <f>SUM(BK81:BK84)</f>
        <v>0</v>
      </c>
    </row>
    <row r="81" spans="2:65" s="1" customFormat="1" ht="16.5" customHeight="1">
      <c r="B81" s="163"/>
      <c r="C81" s="164" t="s">
        <v>26</v>
      </c>
      <c r="D81" s="164" t="s">
        <v>127</v>
      </c>
      <c r="E81" s="165" t="s">
        <v>128</v>
      </c>
      <c r="F81" s="166" t="s">
        <v>129</v>
      </c>
      <c r="G81" s="167" t="s">
        <v>130</v>
      </c>
      <c r="H81" s="168">
        <v>1</v>
      </c>
      <c r="I81" s="169"/>
      <c r="J81" s="170">
        <f>ROUND(I81*H81,2)</f>
        <v>0</v>
      </c>
      <c r="K81" s="166" t="s">
        <v>194</v>
      </c>
      <c r="L81" s="40"/>
      <c r="M81" s="171" t="s">
        <v>5</v>
      </c>
      <c r="N81" s="172" t="s">
        <v>50</v>
      </c>
      <c r="O81" s="41"/>
      <c r="P81" s="173">
        <f>O81*H81</f>
        <v>0</v>
      </c>
      <c r="Q81" s="173">
        <v>0</v>
      </c>
      <c r="R81" s="173">
        <f>Q81*H81</f>
        <v>0</v>
      </c>
      <c r="S81" s="173">
        <v>0</v>
      </c>
      <c r="T81" s="174">
        <f>S81*H81</f>
        <v>0</v>
      </c>
      <c r="AR81" s="23" t="s">
        <v>125</v>
      </c>
      <c r="AT81" s="23" t="s">
        <v>127</v>
      </c>
      <c r="AU81" s="23" t="s">
        <v>26</v>
      </c>
      <c r="AY81" s="23" t="s">
        <v>126</v>
      </c>
      <c r="BE81" s="175">
        <f>IF(N81="základní",J81,0)</f>
        <v>0</v>
      </c>
      <c r="BF81" s="175">
        <f>IF(N81="snížená",J81,0)</f>
        <v>0</v>
      </c>
      <c r="BG81" s="175">
        <f>IF(N81="zákl. přenesená",J81,0)</f>
        <v>0</v>
      </c>
      <c r="BH81" s="175">
        <f>IF(N81="sníž. přenesená",J81,0)</f>
        <v>0</v>
      </c>
      <c r="BI81" s="175">
        <f>IF(N81="nulová",J81,0)</f>
        <v>0</v>
      </c>
      <c r="BJ81" s="23" t="s">
        <v>26</v>
      </c>
      <c r="BK81" s="175">
        <f>ROUND(I81*H81,2)</f>
        <v>0</v>
      </c>
      <c r="BL81" s="23" t="s">
        <v>125</v>
      </c>
      <c r="BM81" s="23" t="s">
        <v>131</v>
      </c>
    </row>
    <row r="82" spans="2:65" s="1" customFormat="1" ht="27">
      <c r="B82" s="40"/>
      <c r="D82" s="176" t="s">
        <v>132</v>
      </c>
      <c r="F82" s="177" t="s">
        <v>133</v>
      </c>
      <c r="I82" s="178"/>
      <c r="L82" s="40"/>
      <c r="M82" s="179"/>
      <c r="N82" s="41"/>
      <c r="O82" s="41"/>
      <c r="P82" s="41"/>
      <c r="Q82" s="41"/>
      <c r="R82" s="41"/>
      <c r="S82" s="41"/>
      <c r="T82" s="69"/>
      <c r="AT82" s="23" t="s">
        <v>132</v>
      </c>
      <c r="AU82" s="23" t="s">
        <v>26</v>
      </c>
    </row>
    <row r="83" spans="2:65" s="10" customFormat="1" ht="13.5">
      <c r="B83" s="180"/>
      <c r="D83" s="176" t="s">
        <v>134</v>
      </c>
      <c r="E83" s="181" t="s">
        <v>5</v>
      </c>
      <c r="F83" s="182" t="s">
        <v>26</v>
      </c>
      <c r="H83" s="183">
        <v>1</v>
      </c>
      <c r="I83" s="184"/>
      <c r="L83" s="180"/>
      <c r="M83" s="185"/>
      <c r="N83" s="186"/>
      <c r="O83" s="186"/>
      <c r="P83" s="186"/>
      <c r="Q83" s="186"/>
      <c r="R83" s="186"/>
      <c r="S83" s="186"/>
      <c r="T83" s="187"/>
      <c r="AT83" s="181" t="s">
        <v>134</v>
      </c>
      <c r="AU83" s="181" t="s">
        <v>26</v>
      </c>
      <c r="AV83" s="10" t="s">
        <v>88</v>
      </c>
      <c r="AW83" s="10" t="s">
        <v>135</v>
      </c>
      <c r="AX83" s="10" t="s">
        <v>79</v>
      </c>
      <c r="AY83" s="181" t="s">
        <v>126</v>
      </c>
    </row>
    <row r="84" spans="2:65" s="11" customFormat="1" ht="13.5">
      <c r="B84" s="188"/>
      <c r="D84" s="176" t="s">
        <v>134</v>
      </c>
      <c r="E84" s="189" t="s">
        <v>5</v>
      </c>
      <c r="F84" s="190" t="s">
        <v>136</v>
      </c>
      <c r="H84" s="191">
        <v>1</v>
      </c>
      <c r="I84" s="192"/>
      <c r="L84" s="188"/>
      <c r="M84" s="193"/>
      <c r="N84" s="194"/>
      <c r="O84" s="194"/>
      <c r="P84" s="194"/>
      <c r="Q84" s="194"/>
      <c r="R84" s="194"/>
      <c r="S84" s="194"/>
      <c r="T84" s="195"/>
      <c r="AT84" s="189" t="s">
        <v>134</v>
      </c>
      <c r="AU84" s="189" t="s">
        <v>26</v>
      </c>
      <c r="AV84" s="11" t="s">
        <v>125</v>
      </c>
      <c r="AW84" s="11" t="s">
        <v>135</v>
      </c>
      <c r="AX84" s="11" t="s">
        <v>26</v>
      </c>
      <c r="AY84" s="189" t="s">
        <v>126</v>
      </c>
    </row>
    <row r="85" spans="2:65" s="9" customFormat="1" ht="37.35" customHeight="1">
      <c r="B85" s="152"/>
      <c r="D85" s="153" t="s">
        <v>78</v>
      </c>
      <c r="E85" s="154" t="s">
        <v>137</v>
      </c>
      <c r="F85" s="154" t="s">
        <v>138</v>
      </c>
      <c r="I85" s="155"/>
      <c r="J85" s="156">
        <f>BK85</f>
        <v>0</v>
      </c>
      <c r="L85" s="152"/>
      <c r="M85" s="157"/>
      <c r="N85" s="158"/>
      <c r="O85" s="158"/>
      <c r="P85" s="159">
        <f>SUM(P86:P105)</f>
        <v>0</v>
      </c>
      <c r="Q85" s="158"/>
      <c r="R85" s="159">
        <f>SUM(R86:R105)</f>
        <v>0</v>
      </c>
      <c r="S85" s="158"/>
      <c r="T85" s="160">
        <f>SUM(T86:T105)</f>
        <v>0</v>
      </c>
      <c r="AR85" s="153" t="s">
        <v>125</v>
      </c>
      <c r="AT85" s="161" t="s">
        <v>78</v>
      </c>
      <c r="AU85" s="161" t="s">
        <v>79</v>
      </c>
      <c r="AY85" s="153" t="s">
        <v>126</v>
      </c>
      <c r="BK85" s="162">
        <f>SUM(BK86:BK105)</f>
        <v>0</v>
      </c>
    </row>
    <row r="86" spans="2:65" s="1" customFormat="1" ht="16.5" customHeight="1">
      <c r="B86" s="163"/>
      <c r="C86" s="164" t="s">
        <v>88</v>
      </c>
      <c r="D86" s="164" t="s">
        <v>127</v>
      </c>
      <c r="E86" s="165" t="s">
        <v>139</v>
      </c>
      <c r="F86" s="166" t="s">
        <v>140</v>
      </c>
      <c r="G86" s="167" t="s">
        <v>130</v>
      </c>
      <c r="H86" s="168">
        <v>1</v>
      </c>
      <c r="I86" s="169"/>
      <c r="J86" s="170">
        <f>ROUND(I86*H86,2)</f>
        <v>0</v>
      </c>
      <c r="K86" s="166" t="s">
        <v>194</v>
      </c>
      <c r="L86" s="40"/>
      <c r="M86" s="171" t="s">
        <v>5</v>
      </c>
      <c r="N86" s="172" t="s">
        <v>50</v>
      </c>
      <c r="O86" s="41"/>
      <c r="P86" s="173">
        <f>O86*H86</f>
        <v>0</v>
      </c>
      <c r="Q86" s="173">
        <v>0</v>
      </c>
      <c r="R86" s="173">
        <f>Q86*H86</f>
        <v>0</v>
      </c>
      <c r="S86" s="173">
        <v>0</v>
      </c>
      <c r="T86" s="174">
        <f>S86*H86</f>
        <v>0</v>
      </c>
      <c r="AR86" s="23" t="s">
        <v>125</v>
      </c>
      <c r="AT86" s="23" t="s">
        <v>127</v>
      </c>
      <c r="AU86" s="23" t="s">
        <v>26</v>
      </c>
      <c r="AY86" s="23" t="s">
        <v>126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23" t="s">
        <v>26</v>
      </c>
      <c r="BK86" s="175">
        <f>ROUND(I86*H86,2)</f>
        <v>0</v>
      </c>
      <c r="BL86" s="23" t="s">
        <v>125</v>
      </c>
      <c r="BM86" s="23" t="s">
        <v>141</v>
      </c>
    </row>
    <row r="87" spans="2:65" s="1" customFormat="1" ht="13.5">
      <c r="B87" s="40"/>
      <c r="D87" s="176" t="s">
        <v>132</v>
      </c>
      <c r="F87" s="177" t="s">
        <v>142</v>
      </c>
      <c r="I87" s="178"/>
      <c r="L87" s="40"/>
      <c r="M87" s="179"/>
      <c r="N87" s="41"/>
      <c r="O87" s="41"/>
      <c r="P87" s="41"/>
      <c r="Q87" s="41"/>
      <c r="R87" s="41"/>
      <c r="S87" s="41"/>
      <c r="T87" s="69"/>
      <c r="AT87" s="23" t="s">
        <v>132</v>
      </c>
      <c r="AU87" s="23" t="s">
        <v>26</v>
      </c>
    </row>
    <row r="88" spans="2:65" s="10" customFormat="1" ht="13.5">
      <c r="B88" s="180"/>
      <c r="D88" s="176" t="s">
        <v>134</v>
      </c>
      <c r="E88" s="181" t="s">
        <v>5</v>
      </c>
      <c r="F88" s="182" t="s">
        <v>26</v>
      </c>
      <c r="H88" s="183">
        <v>1</v>
      </c>
      <c r="I88" s="184"/>
      <c r="L88" s="180"/>
      <c r="M88" s="185"/>
      <c r="N88" s="186"/>
      <c r="O88" s="186"/>
      <c r="P88" s="186"/>
      <c r="Q88" s="186"/>
      <c r="R88" s="186"/>
      <c r="S88" s="186"/>
      <c r="T88" s="187"/>
      <c r="AT88" s="181" t="s">
        <v>134</v>
      </c>
      <c r="AU88" s="181" t="s">
        <v>26</v>
      </c>
      <c r="AV88" s="10" t="s">
        <v>88</v>
      </c>
      <c r="AW88" s="10" t="s">
        <v>135</v>
      </c>
      <c r="AX88" s="10" t="s">
        <v>79</v>
      </c>
      <c r="AY88" s="181" t="s">
        <v>126</v>
      </c>
    </row>
    <row r="89" spans="2:65" s="11" customFormat="1" ht="13.5">
      <c r="B89" s="188"/>
      <c r="D89" s="176" t="s">
        <v>134</v>
      </c>
      <c r="E89" s="189" t="s">
        <v>5</v>
      </c>
      <c r="F89" s="190" t="s">
        <v>136</v>
      </c>
      <c r="H89" s="191">
        <v>1</v>
      </c>
      <c r="I89" s="192"/>
      <c r="L89" s="188"/>
      <c r="M89" s="193"/>
      <c r="N89" s="194"/>
      <c r="O89" s="194"/>
      <c r="P89" s="194"/>
      <c r="Q89" s="194"/>
      <c r="R89" s="194"/>
      <c r="S89" s="194"/>
      <c r="T89" s="195"/>
      <c r="AT89" s="189" t="s">
        <v>134</v>
      </c>
      <c r="AU89" s="189" t="s">
        <v>26</v>
      </c>
      <c r="AV89" s="11" t="s">
        <v>125</v>
      </c>
      <c r="AW89" s="11" t="s">
        <v>135</v>
      </c>
      <c r="AX89" s="11" t="s">
        <v>26</v>
      </c>
      <c r="AY89" s="189" t="s">
        <v>126</v>
      </c>
    </row>
    <row r="90" spans="2:65" s="1" customFormat="1" ht="16.5" customHeight="1">
      <c r="B90" s="163"/>
      <c r="C90" s="164" t="s">
        <v>143</v>
      </c>
      <c r="D90" s="164" t="s">
        <v>127</v>
      </c>
      <c r="E90" s="165" t="s">
        <v>144</v>
      </c>
      <c r="F90" s="166" t="s">
        <v>145</v>
      </c>
      <c r="G90" s="167" t="s">
        <v>130</v>
      </c>
      <c r="H90" s="168">
        <v>1</v>
      </c>
      <c r="I90" s="169"/>
      <c r="J90" s="170">
        <f>ROUND(I90*H90,2)</f>
        <v>0</v>
      </c>
      <c r="K90" s="166" t="s">
        <v>194</v>
      </c>
      <c r="L90" s="40"/>
      <c r="M90" s="171" t="s">
        <v>5</v>
      </c>
      <c r="N90" s="172" t="s">
        <v>50</v>
      </c>
      <c r="O90" s="41"/>
      <c r="P90" s="173">
        <f>O90*H90</f>
        <v>0</v>
      </c>
      <c r="Q90" s="173">
        <v>0</v>
      </c>
      <c r="R90" s="173">
        <f>Q90*H90</f>
        <v>0</v>
      </c>
      <c r="S90" s="173">
        <v>0</v>
      </c>
      <c r="T90" s="174">
        <f>S90*H90</f>
        <v>0</v>
      </c>
      <c r="AR90" s="23" t="s">
        <v>125</v>
      </c>
      <c r="AT90" s="23" t="s">
        <v>127</v>
      </c>
      <c r="AU90" s="23" t="s">
        <v>26</v>
      </c>
      <c r="AY90" s="23" t="s">
        <v>126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23" t="s">
        <v>26</v>
      </c>
      <c r="BK90" s="175">
        <f>ROUND(I90*H90,2)</f>
        <v>0</v>
      </c>
      <c r="BL90" s="23" t="s">
        <v>125</v>
      </c>
      <c r="BM90" s="23" t="s">
        <v>146</v>
      </c>
    </row>
    <row r="91" spans="2:65" s="1" customFormat="1" ht="13.5">
      <c r="B91" s="40"/>
      <c r="D91" s="176" t="s">
        <v>132</v>
      </c>
      <c r="F91" s="177" t="s">
        <v>147</v>
      </c>
      <c r="I91" s="178"/>
      <c r="L91" s="40"/>
      <c r="M91" s="179"/>
      <c r="N91" s="41"/>
      <c r="O91" s="41"/>
      <c r="P91" s="41"/>
      <c r="Q91" s="41"/>
      <c r="R91" s="41"/>
      <c r="S91" s="41"/>
      <c r="T91" s="69"/>
      <c r="AT91" s="23" t="s">
        <v>132</v>
      </c>
      <c r="AU91" s="23" t="s">
        <v>26</v>
      </c>
    </row>
    <row r="92" spans="2:65" s="10" customFormat="1" ht="13.5">
      <c r="B92" s="180"/>
      <c r="D92" s="176" t="s">
        <v>134</v>
      </c>
      <c r="E92" s="181" t="s">
        <v>5</v>
      </c>
      <c r="F92" s="182" t="s">
        <v>26</v>
      </c>
      <c r="H92" s="183">
        <v>1</v>
      </c>
      <c r="I92" s="184"/>
      <c r="L92" s="180"/>
      <c r="M92" s="185"/>
      <c r="N92" s="186"/>
      <c r="O92" s="186"/>
      <c r="P92" s="186"/>
      <c r="Q92" s="186"/>
      <c r="R92" s="186"/>
      <c r="S92" s="186"/>
      <c r="T92" s="187"/>
      <c r="AT92" s="181" t="s">
        <v>134</v>
      </c>
      <c r="AU92" s="181" t="s">
        <v>26</v>
      </c>
      <c r="AV92" s="10" t="s">
        <v>88</v>
      </c>
      <c r="AW92" s="10" t="s">
        <v>135</v>
      </c>
      <c r="AX92" s="10" t="s">
        <v>79</v>
      </c>
      <c r="AY92" s="181" t="s">
        <v>126</v>
      </c>
    </row>
    <row r="93" spans="2:65" s="11" customFormat="1" ht="13.5">
      <c r="B93" s="188"/>
      <c r="D93" s="176" t="s">
        <v>134</v>
      </c>
      <c r="E93" s="189" t="s">
        <v>5</v>
      </c>
      <c r="F93" s="190" t="s">
        <v>136</v>
      </c>
      <c r="H93" s="191">
        <v>1</v>
      </c>
      <c r="I93" s="192"/>
      <c r="L93" s="188"/>
      <c r="M93" s="193"/>
      <c r="N93" s="194"/>
      <c r="O93" s="194"/>
      <c r="P93" s="194"/>
      <c r="Q93" s="194"/>
      <c r="R93" s="194"/>
      <c r="S93" s="194"/>
      <c r="T93" s="195"/>
      <c r="AT93" s="189" t="s">
        <v>134</v>
      </c>
      <c r="AU93" s="189" t="s">
        <v>26</v>
      </c>
      <c r="AV93" s="11" t="s">
        <v>125</v>
      </c>
      <c r="AW93" s="11" t="s">
        <v>135</v>
      </c>
      <c r="AX93" s="11" t="s">
        <v>26</v>
      </c>
      <c r="AY93" s="189" t="s">
        <v>126</v>
      </c>
    </row>
    <row r="94" spans="2:65" s="1" customFormat="1" ht="51" customHeight="1">
      <c r="B94" s="163"/>
      <c r="C94" s="164" t="s">
        <v>125</v>
      </c>
      <c r="D94" s="164" t="s">
        <v>127</v>
      </c>
      <c r="E94" s="165" t="s">
        <v>148</v>
      </c>
      <c r="F94" s="166" t="s">
        <v>149</v>
      </c>
      <c r="G94" s="167" t="s">
        <v>130</v>
      </c>
      <c r="H94" s="168">
        <v>1</v>
      </c>
      <c r="I94" s="169"/>
      <c r="J94" s="170">
        <f>ROUND(I94*H94,2)</f>
        <v>0</v>
      </c>
      <c r="K94" s="166" t="s">
        <v>194</v>
      </c>
      <c r="L94" s="40"/>
      <c r="M94" s="171" t="s">
        <v>5</v>
      </c>
      <c r="N94" s="172" t="s">
        <v>50</v>
      </c>
      <c r="O94" s="4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AR94" s="23" t="s">
        <v>125</v>
      </c>
      <c r="AT94" s="23" t="s">
        <v>127</v>
      </c>
      <c r="AU94" s="23" t="s">
        <v>26</v>
      </c>
      <c r="AY94" s="23" t="s">
        <v>126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23" t="s">
        <v>26</v>
      </c>
      <c r="BK94" s="175">
        <f>ROUND(I94*H94,2)</f>
        <v>0</v>
      </c>
      <c r="BL94" s="23" t="s">
        <v>125</v>
      </c>
      <c r="BM94" s="23" t="s">
        <v>150</v>
      </c>
    </row>
    <row r="95" spans="2:65" s="1" customFormat="1" ht="13.5">
      <c r="B95" s="40"/>
      <c r="D95" s="176" t="s">
        <v>132</v>
      </c>
      <c r="F95" s="177" t="s">
        <v>151</v>
      </c>
      <c r="I95" s="178"/>
      <c r="L95" s="40"/>
      <c r="M95" s="179"/>
      <c r="N95" s="41"/>
      <c r="O95" s="41"/>
      <c r="P95" s="41"/>
      <c r="Q95" s="41"/>
      <c r="R95" s="41"/>
      <c r="S95" s="41"/>
      <c r="T95" s="69"/>
      <c r="AT95" s="23" t="s">
        <v>132</v>
      </c>
      <c r="AU95" s="23" t="s">
        <v>26</v>
      </c>
    </row>
    <row r="96" spans="2:65" s="10" customFormat="1" ht="13.5">
      <c r="B96" s="180"/>
      <c r="D96" s="176" t="s">
        <v>134</v>
      </c>
      <c r="E96" s="181" t="s">
        <v>5</v>
      </c>
      <c r="F96" s="182" t="s">
        <v>26</v>
      </c>
      <c r="H96" s="183">
        <v>1</v>
      </c>
      <c r="I96" s="184"/>
      <c r="L96" s="180"/>
      <c r="M96" s="185"/>
      <c r="N96" s="186"/>
      <c r="O96" s="186"/>
      <c r="P96" s="186"/>
      <c r="Q96" s="186"/>
      <c r="R96" s="186"/>
      <c r="S96" s="186"/>
      <c r="T96" s="187"/>
      <c r="AT96" s="181" t="s">
        <v>134</v>
      </c>
      <c r="AU96" s="181" t="s">
        <v>26</v>
      </c>
      <c r="AV96" s="10" t="s">
        <v>88</v>
      </c>
      <c r="AW96" s="10" t="s">
        <v>135</v>
      </c>
      <c r="AX96" s="10" t="s">
        <v>79</v>
      </c>
      <c r="AY96" s="181" t="s">
        <v>126</v>
      </c>
    </row>
    <row r="97" spans="2:65" s="11" customFormat="1" ht="13.5">
      <c r="B97" s="188"/>
      <c r="D97" s="176" t="s">
        <v>134</v>
      </c>
      <c r="E97" s="189" t="s">
        <v>5</v>
      </c>
      <c r="F97" s="190" t="s">
        <v>136</v>
      </c>
      <c r="H97" s="191">
        <v>1</v>
      </c>
      <c r="I97" s="192"/>
      <c r="L97" s="188"/>
      <c r="M97" s="193"/>
      <c r="N97" s="194"/>
      <c r="O97" s="194"/>
      <c r="P97" s="194"/>
      <c r="Q97" s="194"/>
      <c r="R97" s="194"/>
      <c r="S97" s="194"/>
      <c r="T97" s="195"/>
      <c r="AT97" s="189" t="s">
        <v>134</v>
      </c>
      <c r="AU97" s="189" t="s">
        <v>26</v>
      </c>
      <c r="AV97" s="11" t="s">
        <v>125</v>
      </c>
      <c r="AW97" s="11" t="s">
        <v>135</v>
      </c>
      <c r="AX97" s="11" t="s">
        <v>26</v>
      </c>
      <c r="AY97" s="189" t="s">
        <v>126</v>
      </c>
    </row>
    <row r="98" spans="2:65" s="1" customFormat="1" ht="38.25" customHeight="1">
      <c r="B98" s="163"/>
      <c r="C98" s="164" t="s">
        <v>152</v>
      </c>
      <c r="D98" s="164" t="s">
        <v>127</v>
      </c>
      <c r="E98" s="165" t="s">
        <v>153</v>
      </c>
      <c r="F98" s="166" t="s">
        <v>154</v>
      </c>
      <c r="G98" s="167" t="s">
        <v>130</v>
      </c>
      <c r="H98" s="168">
        <v>1</v>
      </c>
      <c r="I98" s="169"/>
      <c r="J98" s="170">
        <f>ROUND(I98*H98,2)</f>
        <v>0</v>
      </c>
      <c r="K98" s="166" t="s">
        <v>194</v>
      </c>
      <c r="L98" s="40"/>
      <c r="M98" s="171" t="s">
        <v>5</v>
      </c>
      <c r="N98" s="172" t="s">
        <v>50</v>
      </c>
      <c r="O98" s="41"/>
      <c r="P98" s="173">
        <f>O98*H98</f>
        <v>0</v>
      </c>
      <c r="Q98" s="173">
        <v>0</v>
      </c>
      <c r="R98" s="173">
        <f>Q98*H98</f>
        <v>0</v>
      </c>
      <c r="S98" s="173">
        <v>0</v>
      </c>
      <c r="T98" s="174">
        <f>S98*H98</f>
        <v>0</v>
      </c>
      <c r="AR98" s="23" t="s">
        <v>125</v>
      </c>
      <c r="AT98" s="23" t="s">
        <v>127</v>
      </c>
      <c r="AU98" s="23" t="s">
        <v>26</v>
      </c>
      <c r="AY98" s="23" t="s">
        <v>126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23" t="s">
        <v>26</v>
      </c>
      <c r="BK98" s="175">
        <f>ROUND(I98*H98,2)</f>
        <v>0</v>
      </c>
      <c r="BL98" s="23" t="s">
        <v>125</v>
      </c>
      <c r="BM98" s="23" t="s">
        <v>155</v>
      </c>
    </row>
    <row r="99" spans="2:65" s="1" customFormat="1" ht="54">
      <c r="B99" s="40"/>
      <c r="D99" s="176" t="s">
        <v>132</v>
      </c>
      <c r="F99" s="177" t="s">
        <v>156</v>
      </c>
      <c r="I99" s="178"/>
      <c r="L99" s="40"/>
      <c r="M99" s="179"/>
      <c r="N99" s="41"/>
      <c r="O99" s="41"/>
      <c r="P99" s="41"/>
      <c r="Q99" s="41"/>
      <c r="R99" s="41"/>
      <c r="S99" s="41"/>
      <c r="T99" s="69"/>
      <c r="AT99" s="23" t="s">
        <v>132</v>
      </c>
      <c r="AU99" s="23" t="s">
        <v>26</v>
      </c>
    </row>
    <row r="100" spans="2:65" s="10" customFormat="1" ht="27">
      <c r="B100" s="180"/>
      <c r="D100" s="176" t="s">
        <v>134</v>
      </c>
      <c r="E100" s="181" t="s">
        <v>5</v>
      </c>
      <c r="F100" s="182" t="s">
        <v>157</v>
      </c>
      <c r="H100" s="183">
        <v>1</v>
      </c>
      <c r="I100" s="184"/>
      <c r="L100" s="180"/>
      <c r="M100" s="185"/>
      <c r="N100" s="186"/>
      <c r="O100" s="186"/>
      <c r="P100" s="186"/>
      <c r="Q100" s="186"/>
      <c r="R100" s="186"/>
      <c r="S100" s="186"/>
      <c r="T100" s="187"/>
      <c r="AT100" s="181" t="s">
        <v>134</v>
      </c>
      <c r="AU100" s="181" t="s">
        <v>26</v>
      </c>
      <c r="AV100" s="10" t="s">
        <v>88</v>
      </c>
      <c r="AW100" s="10" t="s">
        <v>135</v>
      </c>
      <c r="AX100" s="10" t="s">
        <v>79</v>
      </c>
      <c r="AY100" s="181" t="s">
        <v>126</v>
      </c>
    </row>
    <row r="101" spans="2:65" s="11" customFormat="1" ht="13.5">
      <c r="B101" s="188"/>
      <c r="D101" s="176" t="s">
        <v>134</v>
      </c>
      <c r="E101" s="189" t="s">
        <v>5</v>
      </c>
      <c r="F101" s="190" t="s">
        <v>136</v>
      </c>
      <c r="H101" s="191">
        <v>1</v>
      </c>
      <c r="I101" s="192"/>
      <c r="L101" s="188"/>
      <c r="M101" s="193"/>
      <c r="N101" s="194"/>
      <c r="O101" s="194"/>
      <c r="P101" s="194"/>
      <c r="Q101" s="194"/>
      <c r="R101" s="194"/>
      <c r="S101" s="194"/>
      <c r="T101" s="195"/>
      <c r="AT101" s="189" t="s">
        <v>134</v>
      </c>
      <c r="AU101" s="189" t="s">
        <v>26</v>
      </c>
      <c r="AV101" s="11" t="s">
        <v>125</v>
      </c>
      <c r="AW101" s="11" t="s">
        <v>135</v>
      </c>
      <c r="AX101" s="11" t="s">
        <v>26</v>
      </c>
      <c r="AY101" s="189" t="s">
        <v>126</v>
      </c>
    </row>
    <row r="102" spans="2:65" s="1" customFormat="1" ht="16.5" customHeight="1">
      <c r="B102" s="163"/>
      <c r="C102" s="164" t="s">
        <v>158</v>
      </c>
      <c r="D102" s="164" t="s">
        <v>127</v>
      </c>
      <c r="E102" s="165" t="s">
        <v>159</v>
      </c>
      <c r="F102" s="166" t="s">
        <v>160</v>
      </c>
      <c r="G102" s="167" t="s">
        <v>130</v>
      </c>
      <c r="H102" s="168">
        <v>1</v>
      </c>
      <c r="I102" s="169"/>
      <c r="J102" s="170">
        <f>ROUND(I102*H102,2)</f>
        <v>0</v>
      </c>
      <c r="K102" s="166" t="s">
        <v>194</v>
      </c>
      <c r="L102" s="40"/>
      <c r="M102" s="171" t="s">
        <v>5</v>
      </c>
      <c r="N102" s="172" t="s">
        <v>50</v>
      </c>
      <c r="O102" s="4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AR102" s="23" t="s">
        <v>125</v>
      </c>
      <c r="AT102" s="23" t="s">
        <v>127</v>
      </c>
      <c r="AU102" s="23" t="s">
        <v>26</v>
      </c>
      <c r="AY102" s="23" t="s">
        <v>126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23" t="s">
        <v>26</v>
      </c>
      <c r="BK102" s="175">
        <f>ROUND(I102*H102,2)</f>
        <v>0</v>
      </c>
      <c r="BL102" s="23" t="s">
        <v>125</v>
      </c>
      <c r="BM102" s="23" t="s">
        <v>161</v>
      </c>
    </row>
    <row r="103" spans="2:65" s="1" customFormat="1" ht="13.5">
      <c r="B103" s="40"/>
      <c r="D103" s="176" t="s">
        <v>132</v>
      </c>
      <c r="F103" s="177" t="s">
        <v>162</v>
      </c>
      <c r="I103" s="178"/>
      <c r="L103" s="40"/>
      <c r="M103" s="179"/>
      <c r="N103" s="41"/>
      <c r="O103" s="41"/>
      <c r="P103" s="41"/>
      <c r="Q103" s="41"/>
      <c r="R103" s="41"/>
      <c r="S103" s="41"/>
      <c r="T103" s="69"/>
      <c r="AT103" s="23" t="s">
        <v>132</v>
      </c>
      <c r="AU103" s="23" t="s">
        <v>26</v>
      </c>
    </row>
    <row r="104" spans="2:65" s="10" customFormat="1" ht="13.5">
      <c r="B104" s="180"/>
      <c r="D104" s="176" t="s">
        <v>134</v>
      </c>
      <c r="E104" s="181" t="s">
        <v>5</v>
      </c>
      <c r="F104" s="182" t="s">
        <v>26</v>
      </c>
      <c r="H104" s="183">
        <v>1</v>
      </c>
      <c r="I104" s="184"/>
      <c r="L104" s="180"/>
      <c r="M104" s="185"/>
      <c r="N104" s="186"/>
      <c r="O104" s="186"/>
      <c r="P104" s="186"/>
      <c r="Q104" s="186"/>
      <c r="R104" s="186"/>
      <c r="S104" s="186"/>
      <c r="T104" s="187"/>
      <c r="AT104" s="181" t="s">
        <v>134</v>
      </c>
      <c r="AU104" s="181" t="s">
        <v>26</v>
      </c>
      <c r="AV104" s="10" t="s">
        <v>88</v>
      </c>
      <c r="AW104" s="10" t="s">
        <v>135</v>
      </c>
      <c r="AX104" s="10" t="s">
        <v>79</v>
      </c>
      <c r="AY104" s="181" t="s">
        <v>126</v>
      </c>
    </row>
    <row r="105" spans="2:65" s="11" customFormat="1" ht="13.5">
      <c r="B105" s="188"/>
      <c r="D105" s="176" t="s">
        <v>134</v>
      </c>
      <c r="E105" s="189" t="s">
        <v>5</v>
      </c>
      <c r="F105" s="190" t="s">
        <v>136</v>
      </c>
      <c r="H105" s="191">
        <v>1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134</v>
      </c>
      <c r="AU105" s="189" t="s">
        <v>26</v>
      </c>
      <c r="AV105" s="11" t="s">
        <v>125</v>
      </c>
      <c r="AW105" s="11" t="s">
        <v>135</v>
      </c>
      <c r="AX105" s="11" t="s">
        <v>26</v>
      </c>
      <c r="AY105" s="189" t="s">
        <v>126</v>
      </c>
    </row>
    <row r="106" spans="2:65" s="9" customFormat="1" ht="37.35" customHeight="1">
      <c r="B106" s="152"/>
      <c r="D106" s="153" t="s">
        <v>78</v>
      </c>
      <c r="E106" s="154" t="s">
        <v>163</v>
      </c>
      <c r="F106" s="154" t="s">
        <v>164</v>
      </c>
      <c r="I106" s="155"/>
      <c r="J106" s="156">
        <f>BK106</f>
        <v>0</v>
      </c>
      <c r="L106" s="152"/>
      <c r="M106" s="157"/>
      <c r="N106" s="158"/>
      <c r="O106" s="158"/>
      <c r="P106" s="159">
        <f>SUM(P107:P110)</f>
        <v>0</v>
      </c>
      <c r="Q106" s="158"/>
      <c r="R106" s="159">
        <f>SUM(R107:R110)</f>
        <v>0</v>
      </c>
      <c r="S106" s="158"/>
      <c r="T106" s="160">
        <f>SUM(T107:T110)</f>
        <v>0</v>
      </c>
      <c r="AR106" s="153" t="s">
        <v>125</v>
      </c>
      <c r="AT106" s="161" t="s">
        <v>78</v>
      </c>
      <c r="AU106" s="161" t="s">
        <v>79</v>
      </c>
      <c r="AY106" s="153" t="s">
        <v>126</v>
      </c>
      <c r="BK106" s="162">
        <f>SUM(BK107:BK110)</f>
        <v>0</v>
      </c>
    </row>
    <row r="107" spans="2:65" s="1" customFormat="1" ht="16.5" customHeight="1">
      <c r="B107" s="163"/>
      <c r="C107" s="164" t="s">
        <v>165</v>
      </c>
      <c r="D107" s="164" t="s">
        <v>127</v>
      </c>
      <c r="E107" s="165" t="s">
        <v>166</v>
      </c>
      <c r="F107" s="166" t="s">
        <v>167</v>
      </c>
      <c r="G107" s="167" t="s">
        <v>130</v>
      </c>
      <c r="H107" s="168">
        <v>1</v>
      </c>
      <c r="I107" s="169"/>
      <c r="J107" s="170">
        <f>ROUND(I107*H107,2)</f>
        <v>0</v>
      </c>
      <c r="K107" s="166" t="s">
        <v>194</v>
      </c>
      <c r="L107" s="40"/>
      <c r="M107" s="171" t="s">
        <v>5</v>
      </c>
      <c r="N107" s="172" t="s">
        <v>50</v>
      </c>
      <c r="O107" s="41"/>
      <c r="P107" s="173">
        <f>O107*H107</f>
        <v>0</v>
      </c>
      <c r="Q107" s="173">
        <v>0</v>
      </c>
      <c r="R107" s="173">
        <f>Q107*H107</f>
        <v>0</v>
      </c>
      <c r="S107" s="173">
        <v>0</v>
      </c>
      <c r="T107" s="174">
        <f>S107*H107</f>
        <v>0</v>
      </c>
      <c r="AR107" s="23" t="s">
        <v>125</v>
      </c>
      <c r="AT107" s="23" t="s">
        <v>127</v>
      </c>
      <c r="AU107" s="23" t="s">
        <v>26</v>
      </c>
      <c r="AY107" s="23" t="s">
        <v>126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23" t="s">
        <v>26</v>
      </c>
      <c r="BK107" s="175">
        <f>ROUND(I107*H107,2)</f>
        <v>0</v>
      </c>
      <c r="BL107" s="23" t="s">
        <v>125</v>
      </c>
      <c r="BM107" s="23" t="s">
        <v>168</v>
      </c>
    </row>
    <row r="108" spans="2:65" s="1" customFormat="1" ht="13.5">
      <c r="B108" s="40"/>
      <c r="D108" s="176" t="s">
        <v>132</v>
      </c>
      <c r="F108" s="177" t="s">
        <v>169</v>
      </c>
      <c r="I108" s="178"/>
      <c r="L108" s="40"/>
      <c r="M108" s="179"/>
      <c r="N108" s="41"/>
      <c r="O108" s="41"/>
      <c r="P108" s="41"/>
      <c r="Q108" s="41"/>
      <c r="R108" s="41"/>
      <c r="S108" s="41"/>
      <c r="T108" s="69"/>
      <c r="AT108" s="23" t="s">
        <v>132</v>
      </c>
      <c r="AU108" s="23" t="s">
        <v>26</v>
      </c>
    </row>
    <row r="109" spans="2:65" s="10" customFormat="1" ht="13.5">
      <c r="B109" s="180"/>
      <c r="D109" s="176" t="s">
        <v>134</v>
      </c>
      <c r="E109" s="181" t="s">
        <v>5</v>
      </c>
      <c r="F109" s="182" t="s">
        <v>26</v>
      </c>
      <c r="H109" s="183">
        <v>1</v>
      </c>
      <c r="I109" s="184"/>
      <c r="L109" s="180"/>
      <c r="M109" s="185"/>
      <c r="N109" s="186"/>
      <c r="O109" s="186"/>
      <c r="P109" s="186"/>
      <c r="Q109" s="186"/>
      <c r="R109" s="186"/>
      <c r="S109" s="186"/>
      <c r="T109" s="187"/>
      <c r="AT109" s="181" t="s">
        <v>134</v>
      </c>
      <c r="AU109" s="181" t="s">
        <v>26</v>
      </c>
      <c r="AV109" s="10" t="s">
        <v>88</v>
      </c>
      <c r="AW109" s="10" t="s">
        <v>135</v>
      </c>
      <c r="AX109" s="10" t="s">
        <v>79</v>
      </c>
      <c r="AY109" s="181" t="s">
        <v>126</v>
      </c>
    </row>
    <row r="110" spans="2:65" s="11" customFormat="1" ht="13.5">
      <c r="B110" s="188"/>
      <c r="D110" s="176" t="s">
        <v>134</v>
      </c>
      <c r="E110" s="189" t="s">
        <v>5</v>
      </c>
      <c r="F110" s="190" t="s">
        <v>136</v>
      </c>
      <c r="H110" s="191">
        <v>1</v>
      </c>
      <c r="I110" s="192"/>
      <c r="L110" s="188"/>
      <c r="M110" s="196"/>
      <c r="N110" s="197"/>
      <c r="O110" s="197"/>
      <c r="P110" s="197"/>
      <c r="Q110" s="197"/>
      <c r="R110" s="197"/>
      <c r="S110" s="197"/>
      <c r="T110" s="198"/>
      <c r="AT110" s="189" t="s">
        <v>134</v>
      </c>
      <c r="AU110" s="189" t="s">
        <v>26</v>
      </c>
      <c r="AV110" s="11" t="s">
        <v>125</v>
      </c>
      <c r="AW110" s="11" t="s">
        <v>135</v>
      </c>
      <c r="AX110" s="11" t="s">
        <v>26</v>
      </c>
      <c r="AY110" s="189" t="s">
        <v>126</v>
      </c>
    </row>
    <row r="111" spans="2:65" s="1" customFormat="1" ht="6.95" customHeight="1">
      <c r="B111" s="55"/>
      <c r="C111" s="56"/>
      <c r="D111" s="56"/>
      <c r="E111" s="56"/>
      <c r="F111" s="56"/>
      <c r="G111" s="56"/>
      <c r="H111" s="56"/>
      <c r="I111" s="126"/>
      <c r="J111" s="56"/>
      <c r="K111" s="56"/>
      <c r="L111" s="40"/>
    </row>
  </sheetData>
  <autoFilter ref="C78:K110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23"/>
  <sheetViews>
    <sheetView showGridLines="0" workbookViewId="0">
      <pane ySplit="1" topLeftCell="A2" activePane="bottomLeft" state="frozen"/>
      <selection pane="bottomLeft" activeCell="H610" sqref="H6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9" t="s">
        <v>94</v>
      </c>
      <c r="H1" s="34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1" t="str">
        <f>'Rekapitulace stavby'!K6</f>
        <v>Parkoviště u č.p.1502 a 1520, Přelouč</v>
      </c>
      <c r="F7" s="342"/>
      <c r="G7" s="342"/>
      <c r="H7" s="342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3" t="s">
        <v>170</v>
      </c>
      <c r="F9" s="344"/>
      <c r="G9" s="344"/>
      <c r="H9" s="344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92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30. 7. 2018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171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1" t="s">
        <v>5</v>
      </c>
      <c r="F24" s="311"/>
      <c r="G24" s="311"/>
      <c r="H24" s="31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ROUND(SUM(BE87:BE622), 2)</f>
        <v>0</v>
      </c>
      <c r="G30" s="41"/>
      <c r="H30" s="41"/>
      <c r="I30" s="118">
        <v>0.21</v>
      </c>
      <c r="J30" s="117">
        <f>ROUND(ROUND((SUM(BE87:BE622)),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ROUND(SUM(BF87:BF622), 2)</f>
        <v>0</v>
      </c>
      <c r="G31" s="41"/>
      <c r="H31" s="41"/>
      <c r="I31" s="118">
        <v>0.15</v>
      </c>
      <c r="J31" s="117">
        <f>ROUND(ROUND((SUM(BF87:BF622)),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ROUND(SUM(BG87:BG622),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ROUND(SUM(BH87:BH622),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ROUND(SUM(BI87:BI622),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1" t="str">
        <f>E7</f>
        <v>Parkoviště u č.p.1502 a 1520, Přelouč</v>
      </c>
      <c r="F45" s="342"/>
      <c r="G45" s="342"/>
      <c r="H45" s="342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3" t="str">
        <f>E9</f>
        <v>SO101 - Parkovací stání</v>
      </c>
      <c r="F47" s="344"/>
      <c r="G47" s="344"/>
      <c r="H47" s="34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u č.p.1502 a 1520, Přelouč</v>
      </c>
      <c r="G49" s="41"/>
      <c r="H49" s="41"/>
      <c r="I49" s="106" t="s">
        <v>28</v>
      </c>
      <c r="J49" s="107" t="str">
        <f>IF(J12="","",J12)</f>
        <v>30. 7. 2018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1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J87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172</v>
      </c>
      <c r="E57" s="137"/>
      <c r="F57" s="137"/>
      <c r="G57" s="137"/>
      <c r="H57" s="137"/>
      <c r="I57" s="138"/>
      <c r="J57" s="139">
        <f>J88</f>
        <v>0</v>
      </c>
      <c r="K57" s="140"/>
    </row>
    <row r="58" spans="2:47" s="12" customFormat="1" ht="19.899999999999999" customHeight="1">
      <c r="B58" s="199"/>
      <c r="C58" s="200"/>
      <c r="D58" s="201" t="s">
        <v>173</v>
      </c>
      <c r="E58" s="202"/>
      <c r="F58" s="202"/>
      <c r="G58" s="202"/>
      <c r="H58" s="202"/>
      <c r="I58" s="203"/>
      <c r="J58" s="204">
        <f>J89</f>
        <v>0</v>
      </c>
      <c r="K58" s="205"/>
    </row>
    <row r="59" spans="2:47" s="12" customFormat="1" ht="19.899999999999999" customHeight="1">
      <c r="B59" s="199"/>
      <c r="C59" s="200"/>
      <c r="D59" s="201" t="s">
        <v>174</v>
      </c>
      <c r="E59" s="202"/>
      <c r="F59" s="202"/>
      <c r="G59" s="202"/>
      <c r="H59" s="202"/>
      <c r="I59" s="203"/>
      <c r="J59" s="204">
        <f>J312</f>
        <v>0</v>
      </c>
      <c r="K59" s="205"/>
    </row>
    <row r="60" spans="2:47" s="12" customFormat="1" ht="19.899999999999999" customHeight="1">
      <c r="B60" s="199"/>
      <c r="C60" s="200"/>
      <c r="D60" s="201" t="s">
        <v>175</v>
      </c>
      <c r="E60" s="202"/>
      <c r="F60" s="202"/>
      <c r="G60" s="202"/>
      <c r="H60" s="202"/>
      <c r="I60" s="203"/>
      <c r="J60" s="204">
        <f>J324</f>
        <v>0</v>
      </c>
      <c r="K60" s="205"/>
    </row>
    <row r="61" spans="2:47" s="12" customFormat="1" ht="19.899999999999999" customHeight="1">
      <c r="B61" s="199"/>
      <c r="C61" s="200"/>
      <c r="D61" s="201" t="s">
        <v>176</v>
      </c>
      <c r="E61" s="202"/>
      <c r="F61" s="202"/>
      <c r="G61" s="202"/>
      <c r="H61" s="202"/>
      <c r="I61" s="203"/>
      <c r="J61" s="204">
        <f>J330</f>
        <v>0</v>
      </c>
      <c r="K61" s="205"/>
    </row>
    <row r="62" spans="2:47" s="12" customFormat="1" ht="19.899999999999999" customHeight="1">
      <c r="B62" s="199"/>
      <c r="C62" s="200"/>
      <c r="D62" s="201" t="s">
        <v>177</v>
      </c>
      <c r="E62" s="202"/>
      <c r="F62" s="202"/>
      <c r="G62" s="202"/>
      <c r="H62" s="202"/>
      <c r="I62" s="203"/>
      <c r="J62" s="204">
        <f>J396</f>
        <v>0</v>
      </c>
      <c r="K62" s="205"/>
    </row>
    <row r="63" spans="2:47" s="12" customFormat="1" ht="19.899999999999999" customHeight="1">
      <c r="B63" s="199"/>
      <c r="C63" s="200"/>
      <c r="D63" s="201" t="s">
        <v>178</v>
      </c>
      <c r="E63" s="202"/>
      <c r="F63" s="202"/>
      <c r="G63" s="202"/>
      <c r="H63" s="202"/>
      <c r="I63" s="203"/>
      <c r="J63" s="204">
        <f>J462</f>
        <v>0</v>
      </c>
      <c r="K63" s="205"/>
    </row>
    <row r="64" spans="2:47" s="12" customFormat="1" ht="19.899999999999999" customHeight="1">
      <c r="B64" s="199"/>
      <c r="C64" s="200"/>
      <c r="D64" s="201" t="s">
        <v>179</v>
      </c>
      <c r="E64" s="202"/>
      <c r="F64" s="202"/>
      <c r="G64" s="202"/>
      <c r="H64" s="202"/>
      <c r="I64" s="203"/>
      <c r="J64" s="204">
        <f>J572</f>
        <v>0</v>
      </c>
      <c r="K64" s="205"/>
    </row>
    <row r="65" spans="2:12" s="12" customFormat="1" ht="19.899999999999999" customHeight="1">
      <c r="B65" s="199"/>
      <c r="C65" s="200"/>
      <c r="D65" s="201" t="s">
        <v>180</v>
      </c>
      <c r="E65" s="202"/>
      <c r="F65" s="202"/>
      <c r="G65" s="202"/>
      <c r="H65" s="202"/>
      <c r="I65" s="203"/>
      <c r="J65" s="204">
        <f>J601</f>
        <v>0</v>
      </c>
      <c r="K65" s="205"/>
    </row>
    <row r="66" spans="2:12" s="7" customFormat="1" ht="24.95" customHeight="1">
      <c r="B66" s="134"/>
      <c r="C66" s="135"/>
      <c r="D66" s="136" t="s">
        <v>181</v>
      </c>
      <c r="E66" s="137"/>
      <c r="F66" s="137"/>
      <c r="G66" s="137"/>
      <c r="H66" s="137"/>
      <c r="I66" s="138"/>
      <c r="J66" s="139">
        <f>J604</f>
        <v>0</v>
      </c>
      <c r="K66" s="140"/>
    </row>
    <row r="67" spans="2:12" s="12" customFormat="1" ht="19.899999999999999" customHeight="1">
      <c r="B67" s="199"/>
      <c r="C67" s="200"/>
      <c r="D67" s="201" t="s">
        <v>182</v>
      </c>
      <c r="E67" s="202"/>
      <c r="F67" s="202"/>
      <c r="G67" s="202"/>
      <c r="H67" s="202"/>
      <c r="I67" s="203"/>
      <c r="J67" s="204">
        <f>J605</f>
        <v>0</v>
      </c>
      <c r="K67" s="205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05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26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27"/>
      <c r="J73" s="59"/>
      <c r="K73" s="59"/>
      <c r="L73" s="40"/>
    </row>
    <row r="74" spans="2:12" s="1" customFormat="1" ht="36.950000000000003" customHeight="1">
      <c r="B74" s="40"/>
      <c r="C74" s="60" t="s">
        <v>109</v>
      </c>
      <c r="L74" s="40"/>
    </row>
    <row r="75" spans="2:12" s="1" customFormat="1" ht="6.95" customHeight="1">
      <c r="B75" s="40"/>
      <c r="L75" s="40"/>
    </row>
    <row r="76" spans="2:12" s="1" customFormat="1" ht="14.45" customHeight="1">
      <c r="B76" s="40"/>
      <c r="C76" s="62" t="s">
        <v>19</v>
      </c>
      <c r="L76" s="40"/>
    </row>
    <row r="77" spans="2:12" s="1" customFormat="1" ht="16.5" customHeight="1">
      <c r="B77" s="40"/>
      <c r="E77" s="346" t="str">
        <f>E7</f>
        <v>Parkoviště u č.p.1502 a 1520, Přelouč</v>
      </c>
      <c r="F77" s="347"/>
      <c r="G77" s="347"/>
      <c r="H77" s="347"/>
      <c r="L77" s="40"/>
    </row>
    <row r="78" spans="2:12" s="1" customFormat="1" ht="14.45" customHeight="1">
      <c r="B78" s="40"/>
      <c r="C78" s="62" t="s">
        <v>99</v>
      </c>
      <c r="L78" s="40"/>
    </row>
    <row r="79" spans="2:12" s="1" customFormat="1" ht="17.25" customHeight="1">
      <c r="B79" s="40"/>
      <c r="E79" s="322" t="str">
        <f>E9</f>
        <v>SO101 - Parkovací stání</v>
      </c>
      <c r="F79" s="348"/>
      <c r="G79" s="348"/>
      <c r="H79" s="348"/>
      <c r="L79" s="40"/>
    </row>
    <row r="80" spans="2:12" s="1" customFormat="1" ht="6.95" customHeight="1">
      <c r="B80" s="40"/>
      <c r="L80" s="40"/>
    </row>
    <row r="81" spans="2:65" s="1" customFormat="1" ht="18" customHeight="1">
      <c r="B81" s="40"/>
      <c r="C81" s="62" t="s">
        <v>27</v>
      </c>
      <c r="F81" s="141" t="str">
        <f>F12</f>
        <v>Parkoviště u č.p.1502 a 1520, Přelouč</v>
      </c>
      <c r="I81" s="142" t="s">
        <v>28</v>
      </c>
      <c r="J81" s="66" t="str">
        <f>IF(J12="","",J12)</f>
        <v>30. 7. 2018</v>
      </c>
      <c r="L81" s="40"/>
    </row>
    <row r="82" spans="2:65" s="1" customFormat="1" ht="6.95" customHeight="1">
      <c r="B82" s="40"/>
      <c r="L82" s="40"/>
    </row>
    <row r="83" spans="2:65" s="1" customFormat="1">
      <c r="B83" s="40"/>
      <c r="C83" s="62" t="s">
        <v>32</v>
      </c>
      <c r="F83" s="141" t="str">
        <f>E15</f>
        <v>Město Přelouč</v>
      </c>
      <c r="I83" s="142" t="s">
        <v>40</v>
      </c>
      <c r="J83" s="141" t="str">
        <f>E21</f>
        <v>VDI projekt s.r.o.</v>
      </c>
      <c r="L83" s="40"/>
    </row>
    <row r="84" spans="2:65" s="1" customFormat="1" ht="14.45" customHeight="1">
      <c r="B84" s="40"/>
      <c r="C84" s="62" t="s">
        <v>38</v>
      </c>
      <c r="F84" s="141" t="str">
        <f>IF(E18="","",E18)</f>
        <v/>
      </c>
      <c r="L84" s="40"/>
    </row>
    <row r="85" spans="2:65" s="1" customFormat="1" ht="10.35" customHeight="1">
      <c r="B85" s="40"/>
      <c r="L85" s="40"/>
    </row>
    <row r="86" spans="2:65" s="8" customFormat="1" ht="29.25" customHeight="1">
      <c r="B86" s="143"/>
      <c r="C86" s="144" t="s">
        <v>110</v>
      </c>
      <c r="D86" s="145" t="s">
        <v>64</v>
      </c>
      <c r="E86" s="145" t="s">
        <v>60</v>
      </c>
      <c r="F86" s="145" t="s">
        <v>111</v>
      </c>
      <c r="G86" s="145" t="s">
        <v>112</v>
      </c>
      <c r="H86" s="145" t="s">
        <v>113</v>
      </c>
      <c r="I86" s="146" t="s">
        <v>114</v>
      </c>
      <c r="J86" s="145" t="s">
        <v>103</v>
      </c>
      <c r="K86" s="147" t="s">
        <v>115</v>
      </c>
      <c r="L86" s="143"/>
      <c r="M86" s="72" t="s">
        <v>116</v>
      </c>
      <c r="N86" s="73" t="s">
        <v>49</v>
      </c>
      <c r="O86" s="73" t="s">
        <v>117</v>
      </c>
      <c r="P86" s="73" t="s">
        <v>118</v>
      </c>
      <c r="Q86" s="73" t="s">
        <v>119</v>
      </c>
      <c r="R86" s="73" t="s">
        <v>120</v>
      </c>
      <c r="S86" s="73" t="s">
        <v>121</v>
      </c>
      <c r="T86" s="74" t="s">
        <v>122</v>
      </c>
    </row>
    <row r="87" spans="2:65" s="1" customFormat="1" ht="29.25" customHeight="1">
      <c r="B87" s="40"/>
      <c r="C87" s="76" t="s">
        <v>104</v>
      </c>
      <c r="J87" s="148">
        <f>BK87</f>
        <v>0</v>
      </c>
      <c r="L87" s="40"/>
      <c r="M87" s="75"/>
      <c r="N87" s="67"/>
      <c r="O87" s="67"/>
      <c r="P87" s="149">
        <f>P88+P604</f>
        <v>0</v>
      </c>
      <c r="Q87" s="67"/>
      <c r="R87" s="149">
        <f>R88+R604</f>
        <v>160.00022615260002</v>
      </c>
      <c r="S87" s="67"/>
      <c r="T87" s="150">
        <f>T88+T604</f>
        <v>198.05850000000001</v>
      </c>
      <c r="AT87" s="23" t="s">
        <v>78</v>
      </c>
      <c r="AU87" s="23" t="s">
        <v>105</v>
      </c>
      <c r="BK87" s="151">
        <f>BK88+BK604</f>
        <v>0</v>
      </c>
    </row>
    <row r="88" spans="2:65" s="9" customFormat="1" ht="37.35" customHeight="1">
      <c r="B88" s="152"/>
      <c r="D88" s="153" t="s">
        <v>78</v>
      </c>
      <c r="E88" s="154" t="s">
        <v>183</v>
      </c>
      <c r="F88" s="154" t="s">
        <v>184</v>
      </c>
      <c r="I88" s="155"/>
      <c r="J88" s="156">
        <f>BK88</f>
        <v>0</v>
      </c>
      <c r="L88" s="152"/>
      <c r="M88" s="157"/>
      <c r="N88" s="158"/>
      <c r="O88" s="158"/>
      <c r="P88" s="159">
        <f>P89+P312+P324+P330+P396+P462+P572+P601</f>
        <v>0</v>
      </c>
      <c r="Q88" s="158"/>
      <c r="R88" s="159">
        <f>R89+R312+R324+R330+R396+R462+R572+R601</f>
        <v>159.96602615260002</v>
      </c>
      <c r="S88" s="158"/>
      <c r="T88" s="160">
        <f>T89+T312+T324+T330+T396+T462+T572+T601</f>
        <v>198.05850000000001</v>
      </c>
      <c r="AR88" s="153" t="s">
        <v>26</v>
      </c>
      <c r="AT88" s="161" t="s">
        <v>78</v>
      </c>
      <c r="AU88" s="161" t="s">
        <v>79</v>
      </c>
      <c r="AY88" s="153" t="s">
        <v>126</v>
      </c>
      <c r="BK88" s="162">
        <f>BK89+BK312+BK324+BK330+BK396+BK462+BK572+BK601</f>
        <v>0</v>
      </c>
    </row>
    <row r="89" spans="2:65" s="9" customFormat="1" ht="19.899999999999999" customHeight="1">
      <c r="B89" s="152"/>
      <c r="D89" s="153" t="s">
        <v>78</v>
      </c>
      <c r="E89" s="206" t="s">
        <v>26</v>
      </c>
      <c r="F89" s="206" t="s">
        <v>185</v>
      </c>
      <c r="I89" s="155"/>
      <c r="J89" s="207">
        <f>BK89</f>
        <v>0</v>
      </c>
      <c r="L89" s="152"/>
      <c r="M89" s="157"/>
      <c r="N89" s="158"/>
      <c r="O89" s="158"/>
      <c r="P89" s="159">
        <f>SUM(P90:P311)</f>
        <v>0</v>
      </c>
      <c r="Q89" s="158"/>
      <c r="R89" s="159">
        <f>SUM(R90:R311)</f>
        <v>38.784611999999996</v>
      </c>
      <c r="S89" s="158"/>
      <c r="T89" s="160">
        <f>SUM(T90:T311)</f>
        <v>198.05850000000001</v>
      </c>
      <c r="AR89" s="153" t="s">
        <v>26</v>
      </c>
      <c r="AT89" s="161" t="s">
        <v>78</v>
      </c>
      <c r="AU89" s="161" t="s">
        <v>26</v>
      </c>
      <c r="AY89" s="153" t="s">
        <v>126</v>
      </c>
      <c r="BK89" s="162">
        <f>SUM(BK90:BK311)</f>
        <v>0</v>
      </c>
    </row>
    <row r="90" spans="2:65" s="1" customFormat="1" ht="25.5" customHeight="1">
      <c r="B90" s="163"/>
      <c r="C90" s="164" t="s">
        <v>26</v>
      </c>
      <c r="D90" s="164" t="s">
        <v>127</v>
      </c>
      <c r="E90" s="165" t="s">
        <v>186</v>
      </c>
      <c r="F90" s="166" t="s">
        <v>187</v>
      </c>
      <c r="G90" s="167" t="s">
        <v>188</v>
      </c>
      <c r="H90" s="168">
        <v>6</v>
      </c>
      <c r="I90" s="169"/>
      <c r="J90" s="170">
        <f>ROUND(I90*H90,2)</f>
        <v>0</v>
      </c>
      <c r="K90" s="166" t="s">
        <v>194</v>
      </c>
      <c r="L90" s="40"/>
      <c r="M90" s="171" t="s">
        <v>5</v>
      </c>
      <c r="N90" s="172" t="s">
        <v>50</v>
      </c>
      <c r="O90" s="41"/>
      <c r="P90" s="173">
        <f>O90*H90</f>
        <v>0</v>
      </c>
      <c r="Q90" s="173">
        <v>0</v>
      </c>
      <c r="R90" s="173">
        <f>Q90*H90</f>
        <v>0</v>
      </c>
      <c r="S90" s="173">
        <v>0</v>
      </c>
      <c r="T90" s="174">
        <f>S90*H90</f>
        <v>0</v>
      </c>
      <c r="AR90" s="23" t="s">
        <v>125</v>
      </c>
      <c r="AT90" s="23" t="s">
        <v>127</v>
      </c>
      <c r="AU90" s="23" t="s">
        <v>88</v>
      </c>
      <c r="AY90" s="23" t="s">
        <v>126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23" t="s">
        <v>26</v>
      </c>
      <c r="BK90" s="175">
        <f>ROUND(I90*H90,2)</f>
        <v>0</v>
      </c>
      <c r="BL90" s="23" t="s">
        <v>125</v>
      </c>
      <c r="BM90" s="23" t="s">
        <v>189</v>
      </c>
    </row>
    <row r="91" spans="2:65" s="1" customFormat="1" ht="27">
      <c r="B91" s="40"/>
      <c r="D91" s="176" t="s">
        <v>132</v>
      </c>
      <c r="F91" s="177" t="s">
        <v>190</v>
      </c>
      <c r="I91" s="178"/>
      <c r="L91" s="40"/>
      <c r="M91" s="179"/>
      <c r="N91" s="41"/>
      <c r="O91" s="41"/>
      <c r="P91" s="41"/>
      <c r="Q91" s="41"/>
      <c r="R91" s="41"/>
      <c r="S91" s="41"/>
      <c r="T91" s="69"/>
      <c r="AT91" s="23" t="s">
        <v>132</v>
      </c>
      <c r="AU91" s="23" t="s">
        <v>88</v>
      </c>
    </row>
    <row r="92" spans="2:65" s="10" customFormat="1" ht="13.5">
      <c r="B92" s="180"/>
      <c r="D92" s="176" t="s">
        <v>134</v>
      </c>
      <c r="E92" s="181" t="s">
        <v>5</v>
      </c>
      <c r="F92" s="182" t="s">
        <v>191</v>
      </c>
      <c r="H92" s="183">
        <v>6</v>
      </c>
      <c r="I92" s="184"/>
      <c r="L92" s="180"/>
      <c r="M92" s="185"/>
      <c r="N92" s="186"/>
      <c r="O92" s="186"/>
      <c r="P92" s="186"/>
      <c r="Q92" s="186"/>
      <c r="R92" s="186"/>
      <c r="S92" s="186"/>
      <c r="T92" s="187"/>
      <c r="AT92" s="181" t="s">
        <v>134</v>
      </c>
      <c r="AU92" s="181" t="s">
        <v>88</v>
      </c>
      <c r="AV92" s="10" t="s">
        <v>88</v>
      </c>
      <c r="AW92" s="10" t="s">
        <v>135</v>
      </c>
      <c r="AX92" s="10" t="s">
        <v>79</v>
      </c>
      <c r="AY92" s="181" t="s">
        <v>126</v>
      </c>
    </row>
    <row r="93" spans="2:65" s="11" customFormat="1" ht="13.5">
      <c r="B93" s="188"/>
      <c r="D93" s="176" t="s">
        <v>134</v>
      </c>
      <c r="E93" s="189" t="s">
        <v>5</v>
      </c>
      <c r="F93" s="190" t="s">
        <v>136</v>
      </c>
      <c r="H93" s="191">
        <v>6</v>
      </c>
      <c r="I93" s="192"/>
      <c r="L93" s="188"/>
      <c r="M93" s="193"/>
      <c r="N93" s="194"/>
      <c r="O93" s="194"/>
      <c r="P93" s="194"/>
      <c r="Q93" s="194"/>
      <c r="R93" s="194"/>
      <c r="S93" s="194"/>
      <c r="T93" s="195"/>
      <c r="AT93" s="189" t="s">
        <v>134</v>
      </c>
      <c r="AU93" s="189" t="s">
        <v>88</v>
      </c>
      <c r="AV93" s="11" t="s">
        <v>125</v>
      </c>
      <c r="AW93" s="11" t="s">
        <v>135</v>
      </c>
      <c r="AX93" s="11" t="s">
        <v>26</v>
      </c>
      <c r="AY93" s="189" t="s">
        <v>126</v>
      </c>
    </row>
    <row r="94" spans="2:65" s="1" customFormat="1" ht="25.5" customHeight="1">
      <c r="B94" s="163"/>
      <c r="C94" s="164" t="s">
        <v>88</v>
      </c>
      <c r="D94" s="164" t="s">
        <v>127</v>
      </c>
      <c r="E94" s="165" t="s">
        <v>192</v>
      </c>
      <c r="F94" s="166" t="s">
        <v>193</v>
      </c>
      <c r="G94" s="167" t="s">
        <v>188</v>
      </c>
      <c r="H94" s="168">
        <v>204.45</v>
      </c>
      <c r="I94" s="169"/>
      <c r="J94" s="170">
        <f>ROUND(I94*H94,2)</f>
        <v>0</v>
      </c>
      <c r="K94" s="166" t="s">
        <v>194</v>
      </c>
      <c r="L94" s="40"/>
      <c r="M94" s="171" t="s">
        <v>5</v>
      </c>
      <c r="N94" s="172" t="s">
        <v>50</v>
      </c>
      <c r="O94" s="4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AR94" s="23" t="s">
        <v>125</v>
      </c>
      <c r="AT94" s="23" t="s">
        <v>127</v>
      </c>
      <c r="AU94" s="23" t="s">
        <v>88</v>
      </c>
      <c r="AY94" s="23" t="s">
        <v>126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23" t="s">
        <v>26</v>
      </c>
      <c r="BK94" s="175">
        <f>ROUND(I94*H94,2)</f>
        <v>0</v>
      </c>
      <c r="BL94" s="23" t="s">
        <v>125</v>
      </c>
      <c r="BM94" s="23" t="s">
        <v>195</v>
      </c>
    </row>
    <row r="95" spans="2:65" s="1" customFormat="1" ht="13.5">
      <c r="B95" s="40"/>
      <c r="D95" s="176" t="s">
        <v>132</v>
      </c>
      <c r="F95" s="177" t="s">
        <v>196</v>
      </c>
      <c r="I95" s="178"/>
      <c r="L95" s="40"/>
      <c r="M95" s="179"/>
      <c r="N95" s="41"/>
      <c r="O95" s="41"/>
      <c r="P95" s="41"/>
      <c r="Q95" s="41"/>
      <c r="R95" s="41"/>
      <c r="S95" s="41"/>
      <c r="T95" s="69"/>
      <c r="AT95" s="23" t="s">
        <v>132</v>
      </c>
      <c r="AU95" s="23" t="s">
        <v>88</v>
      </c>
    </row>
    <row r="96" spans="2:65" s="10" customFormat="1" ht="13.5">
      <c r="B96" s="180"/>
      <c r="D96" s="176" t="s">
        <v>134</v>
      </c>
      <c r="E96" s="181" t="s">
        <v>5</v>
      </c>
      <c r="F96" s="182" t="s">
        <v>197</v>
      </c>
      <c r="H96" s="183">
        <v>135.65</v>
      </c>
      <c r="I96" s="184"/>
      <c r="L96" s="180"/>
      <c r="M96" s="185"/>
      <c r="N96" s="186"/>
      <c r="O96" s="186"/>
      <c r="P96" s="186"/>
      <c r="Q96" s="186"/>
      <c r="R96" s="186"/>
      <c r="S96" s="186"/>
      <c r="T96" s="187"/>
      <c r="AT96" s="181" t="s">
        <v>134</v>
      </c>
      <c r="AU96" s="181" t="s">
        <v>88</v>
      </c>
      <c r="AV96" s="10" t="s">
        <v>88</v>
      </c>
      <c r="AW96" s="10" t="s">
        <v>135</v>
      </c>
      <c r="AX96" s="10" t="s">
        <v>79</v>
      </c>
      <c r="AY96" s="181" t="s">
        <v>126</v>
      </c>
    </row>
    <row r="97" spans="2:65" s="10" customFormat="1" ht="13.5">
      <c r="B97" s="180"/>
      <c r="D97" s="176" t="s">
        <v>134</v>
      </c>
      <c r="E97" s="181" t="s">
        <v>5</v>
      </c>
      <c r="F97" s="182" t="s">
        <v>198</v>
      </c>
      <c r="H97" s="183">
        <v>59</v>
      </c>
      <c r="I97" s="184"/>
      <c r="L97" s="180"/>
      <c r="M97" s="185"/>
      <c r="N97" s="186"/>
      <c r="O97" s="186"/>
      <c r="P97" s="186"/>
      <c r="Q97" s="186"/>
      <c r="R97" s="186"/>
      <c r="S97" s="186"/>
      <c r="T97" s="187"/>
      <c r="AT97" s="181" t="s">
        <v>134</v>
      </c>
      <c r="AU97" s="181" t="s">
        <v>88</v>
      </c>
      <c r="AV97" s="10" t="s">
        <v>88</v>
      </c>
      <c r="AW97" s="10" t="s">
        <v>135</v>
      </c>
      <c r="AX97" s="10" t="s">
        <v>79</v>
      </c>
      <c r="AY97" s="181" t="s">
        <v>126</v>
      </c>
    </row>
    <row r="98" spans="2:65" s="10" customFormat="1" ht="13.5">
      <c r="B98" s="180"/>
      <c r="D98" s="176" t="s">
        <v>134</v>
      </c>
      <c r="E98" s="181" t="s">
        <v>5</v>
      </c>
      <c r="F98" s="182" t="s">
        <v>199</v>
      </c>
      <c r="H98" s="183">
        <v>9.8000000000000007</v>
      </c>
      <c r="I98" s="184"/>
      <c r="L98" s="180"/>
      <c r="M98" s="185"/>
      <c r="N98" s="186"/>
      <c r="O98" s="186"/>
      <c r="P98" s="186"/>
      <c r="Q98" s="186"/>
      <c r="R98" s="186"/>
      <c r="S98" s="186"/>
      <c r="T98" s="187"/>
      <c r="AT98" s="181" t="s">
        <v>134</v>
      </c>
      <c r="AU98" s="181" t="s">
        <v>88</v>
      </c>
      <c r="AV98" s="10" t="s">
        <v>88</v>
      </c>
      <c r="AW98" s="10" t="s">
        <v>135</v>
      </c>
      <c r="AX98" s="10" t="s">
        <v>79</v>
      </c>
      <c r="AY98" s="181" t="s">
        <v>126</v>
      </c>
    </row>
    <row r="99" spans="2:65" s="11" customFormat="1" ht="13.5">
      <c r="B99" s="188"/>
      <c r="D99" s="176" t="s">
        <v>134</v>
      </c>
      <c r="E99" s="189" t="s">
        <v>5</v>
      </c>
      <c r="F99" s="190" t="s">
        <v>136</v>
      </c>
      <c r="H99" s="191">
        <v>204.45</v>
      </c>
      <c r="I99" s="192"/>
      <c r="L99" s="188"/>
      <c r="M99" s="193"/>
      <c r="N99" s="194"/>
      <c r="O99" s="194"/>
      <c r="P99" s="194"/>
      <c r="Q99" s="194"/>
      <c r="R99" s="194"/>
      <c r="S99" s="194"/>
      <c r="T99" s="195"/>
      <c r="AT99" s="189" t="s">
        <v>134</v>
      </c>
      <c r="AU99" s="189" t="s">
        <v>88</v>
      </c>
      <c r="AV99" s="11" t="s">
        <v>125</v>
      </c>
      <c r="AW99" s="11" t="s">
        <v>135</v>
      </c>
      <c r="AX99" s="11" t="s">
        <v>26</v>
      </c>
      <c r="AY99" s="189" t="s">
        <v>126</v>
      </c>
    </row>
    <row r="100" spans="2:65" s="1" customFormat="1" ht="16.5" customHeight="1">
      <c r="B100" s="163"/>
      <c r="C100" s="164" t="s">
        <v>143</v>
      </c>
      <c r="D100" s="164" t="s">
        <v>127</v>
      </c>
      <c r="E100" s="165" t="s">
        <v>200</v>
      </c>
      <c r="F100" s="166" t="s">
        <v>201</v>
      </c>
      <c r="G100" s="167" t="s">
        <v>202</v>
      </c>
      <c r="H100" s="168">
        <v>1</v>
      </c>
      <c r="I100" s="169"/>
      <c r="J100" s="170">
        <f>ROUND(I100*H100,2)</f>
        <v>0</v>
      </c>
      <c r="K100" s="166" t="s">
        <v>194</v>
      </c>
      <c r="L100" s="40"/>
      <c r="M100" s="171" t="s">
        <v>5</v>
      </c>
      <c r="N100" s="172" t="s">
        <v>50</v>
      </c>
      <c r="O100" s="4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AR100" s="23" t="s">
        <v>125</v>
      </c>
      <c r="AT100" s="23" t="s">
        <v>127</v>
      </c>
      <c r="AU100" s="23" t="s">
        <v>88</v>
      </c>
      <c r="AY100" s="23" t="s">
        <v>126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23" t="s">
        <v>26</v>
      </c>
      <c r="BK100" s="175">
        <f>ROUND(I100*H100,2)</f>
        <v>0</v>
      </c>
      <c r="BL100" s="23" t="s">
        <v>125</v>
      </c>
      <c r="BM100" s="23" t="s">
        <v>203</v>
      </c>
    </row>
    <row r="101" spans="2:65" s="1" customFormat="1" ht="27">
      <c r="B101" s="40"/>
      <c r="D101" s="176" t="s">
        <v>132</v>
      </c>
      <c r="F101" s="177" t="s">
        <v>204</v>
      </c>
      <c r="I101" s="178"/>
      <c r="L101" s="40"/>
      <c r="M101" s="179"/>
      <c r="N101" s="41"/>
      <c r="O101" s="41"/>
      <c r="P101" s="41"/>
      <c r="Q101" s="41"/>
      <c r="R101" s="41"/>
      <c r="S101" s="41"/>
      <c r="T101" s="69"/>
      <c r="AT101" s="23" t="s">
        <v>132</v>
      </c>
      <c r="AU101" s="23" t="s">
        <v>88</v>
      </c>
    </row>
    <row r="102" spans="2:65" s="10" customFormat="1" ht="13.5">
      <c r="B102" s="180"/>
      <c r="D102" s="176" t="s">
        <v>134</v>
      </c>
      <c r="E102" s="181" t="s">
        <v>5</v>
      </c>
      <c r="F102" s="182" t="s">
        <v>205</v>
      </c>
      <c r="H102" s="183">
        <v>1</v>
      </c>
      <c r="I102" s="184"/>
      <c r="L102" s="180"/>
      <c r="M102" s="185"/>
      <c r="N102" s="186"/>
      <c r="O102" s="186"/>
      <c r="P102" s="186"/>
      <c r="Q102" s="186"/>
      <c r="R102" s="186"/>
      <c r="S102" s="186"/>
      <c r="T102" s="187"/>
      <c r="AT102" s="181" t="s">
        <v>134</v>
      </c>
      <c r="AU102" s="181" t="s">
        <v>88</v>
      </c>
      <c r="AV102" s="10" t="s">
        <v>88</v>
      </c>
      <c r="AW102" s="10" t="s">
        <v>135</v>
      </c>
      <c r="AX102" s="10" t="s">
        <v>79</v>
      </c>
      <c r="AY102" s="181" t="s">
        <v>126</v>
      </c>
    </row>
    <row r="103" spans="2:65" s="11" customFormat="1" ht="13.5">
      <c r="B103" s="188"/>
      <c r="D103" s="176" t="s">
        <v>134</v>
      </c>
      <c r="E103" s="189" t="s">
        <v>5</v>
      </c>
      <c r="F103" s="190" t="s">
        <v>136</v>
      </c>
      <c r="H103" s="191">
        <v>1</v>
      </c>
      <c r="I103" s="192"/>
      <c r="L103" s="188"/>
      <c r="M103" s="193"/>
      <c r="N103" s="194"/>
      <c r="O103" s="194"/>
      <c r="P103" s="194"/>
      <c r="Q103" s="194"/>
      <c r="R103" s="194"/>
      <c r="S103" s="194"/>
      <c r="T103" s="195"/>
      <c r="AT103" s="189" t="s">
        <v>134</v>
      </c>
      <c r="AU103" s="189" t="s">
        <v>88</v>
      </c>
      <c r="AV103" s="11" t="s">
        <v>125</v>
      </c>
      <c r="AW103" s="11" t="s">
        <v>135</v>
      </c>
      <c r="AX103" s="11" t="s">
        <v>26</v>
      </c>
      <c r="AY103" s="189" t="s">
        <v>126</v>
      </c>
    </row>
    <row r="104" spans="2:65" s="1" customFormat="1" ht="25.5" customHeight="1">
      <c r="B104" s="163"/>
      <c r="C104" s="164" t="s">
        <v>125</v>
      </c>
      <c r="D104" s="164" t="s">
        <v>127</v>
      </c>
      <c r="E104" s="165" t="s">
        <v>206</v>
      </c>
      <c r="F104" s="166" t="s">
        <v>207</v>
      </c>
      <c r="G104" s="167" t="s">
        <v>202</v>
      </c>
      <c r="H104" s="168">
        <v>1</v>
      </c>
      <c r="I104" s="169"/>
      <c r="J104" s="170">
        <f>ROUND(I104*H104,2)</f>
        <v>0</v>
      </c>
      <c r="K104" s="166" t="s">
        <v>194</v>
      </c>
      <c r="L104" s="40"/>
      <c r="M104" s="171" t="s">
        <v>5</v>
      </c>
      <c r="N104" s="172" t="s">
        <v>50</v>
      </c>
      <c r="O104" s="41"/>
      <c r="P104" s="173">
        <f>O104*H104</f>
        <v>0</v>
      </c>
      <c r="Q104" s="173">
        <v>0</v>
      </c>
      <c r="R104" s="173">
        <f>Q104*H104</f>
        <v>0</v>
      </c>
      <c r="S104" s="173">
        <v>0</v>
      </c>
      <c r="T104" s="174">
        <f>S104*H104</f>
        <v>0</v>
      </c>
      <c r="AR104" s="23" t="s">
        <v>125</v>
      </c>
      <c r="AT104" s="23" t="s">
        <v>127</v>
      </c>
      <c r="AU104" s="23" t="s">
        <v>88</v>
      </c>
      <c r="AY104" s="23" t="s">
        <v>126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23" t="s">
        <v>26</v>
      </c>
      <c r="BK104" s="175">
        <f>ROUND(I104*H104,2)</f>
        <v>0</v>
      </c>
      <c r="BL104" s="23" t="s">
        <v>125</v>
      </c>
      <c r="BM104" s="23" t="s">
        <v>208</v>
      </c>
    </row>
    <row r="105" spans="2:65" s="1" customFormat="1" ht="27">
      <c r="B105" s="40"/>
      <c r="D105" s="176" t="s">
        <v>132</v>
      </c>
      <c r="F105" s="177" t="s">
        <v>209</v>
      </c>
      <c r="I105" s="178"/>
      <c r="L105" s="40"/>
      <c r="M105" s="179"/>
      <c r="N105" s="41"/>
      <c r="O105" s="41"/>
      <c r="P105" s="41"/>
      <c r="Q105" s="41"/>
      <c r="R105" s="41"/>
      <c r="S105" s="41"/>
      <c r="T105" s="69"/>
      <c r="AT105" s="23" t="s">
        <v>132</v>
      </c>
      <c r="AU105" s="23" t="s">
        <v>88</v>
      </c>
    </row>
    <row r="106" spans="2:65" s="10" customFormat="1" ht="13.5">
      <c r="B106" s="180"/>
      <c r="D106" s="176" t="s">
        <v>134</v>
      </c>
      <c r="E106" s="181" t="s">
        <v>5</v>
      </c>
      <c r="F106" s="182" t="s">
        <v>210</v>
      </c>
      <c r="H106" s="183">
        <v>1</v>
      </c>
      <c r="I106" s="184"/>
      <c r="L106" s="180"/>
      <c r="M106" s="185"/>
      <c r="N106" s="186"/>
      <c r="O106" s="186"/>
      <c r="P106" s="186"/>
      <c r="Q106" s="186"/>
      <c r="R106" s="186"/>
      <c r="S106" s="186"/>
      <c r="T106" s="187"/>
      <c r="AT106" s="181" t="s">
        <v>134</v>
      </c>
      <c r="AU106" s="181" t="s">
        <v>88</v>
      </c>
      <c r="AV106" s="10" t="s">
        <v>88</v>
      </c>
      <c r="AW106" s="10" t="s">
        <v>135</v>
      </c>
      <c r="AX106" s="10" t="s">
        <v>79</v>
      </c>
      <c r="AY106" s="181" t="s">
        <v>126</v>
      </c>
    </row>
    <row r="107" spans="2:65" s="11" customFormat="1" ht="13.5">
      <c r="B107" s="188"/>
      <c r="D107" s="176" t="s">
        <v>134</v>
      </c>
      <c r="E107" s="189" t="s">
        <v>5</v>
      </c>
      <c r="F107" s="190" t="s">
        <v>136</v>
      </c>
      <c r="H107" s="191">
        <v>1</v>
      </c>
      <c r="I107" s="192"/>
      <c r="L107" s="188"/>
      <c r="M107" s="193"/>
      <c r="N107" s="194"/>
      <c r="O107" s="194"/>
      <c r="P107" s="194"/>
      <c r="Q107" s="194"/>
      <c r="R107" s="194"/>
      <c r="S107" s="194"/>
      <c r="T107" s="195"/>
      <c r="AT107" s="189" t="s">
        <v>134</v>
      </c>
      <c r="AU107" s="189" t="s">
        <v>88</v>
      </c>
      <c r="AV107" s="11" t="s">
        <v>125</v>
      </c>
      <c r="AW107" s="11" t="s">
        <v>135</v>
      </c>
      <c r="AX107" s="11" t="s">
        <v>26</v>
      </c>
      <c r="AY107" s="189" t="s">
        <v>126</v>
      </c>
    </row>
    <row r="108" spans="2:65" s="1" customFormat="1" ht="25.5" customHeight="1">
      <c r="B108" s="163"/>
      <c r="C108" s="164" t="s">
        <v>152</v>
      </c>
      <c r="D108" s="164" t="s">
        <v>127</v>
      </c>
      <c r="E108" s="165" t="s">
        <v>211</v>
      </c>
      <c r="F108" s="166" t="s">
        <v>212</v>
      </c>
      <c r="G108" s="167" t="s">
        <v>188</v>
      </c>
      <c r="H108" s="168">
        <v>27.2</v>
      </c>
      <c r="I108" s="169"/>
      <c r="J108" s="170">
        <f>ROUND(I108*H108,2)</f>
        <v>0</v>
      </c>
      <c r="K108" s="166" t="s">
        <v>5</v>
      </c>
      <c r="L108" s="40"/>
      <c r="M108" s="171" t="s">
        <v>5</v>
      </c>
      <c r="N108" s="172" t="s">
        <v>50</v>
      </c>
      <c r="O108" s="41"/>
      <c r="P108" s="173">
        <f>O108*H108</f>
        <v>0</v>
      </c>
      <c r="Q108" s="173">
        <v>0</v>
      </c>
      <c r="R108" s="173">
        <f>Q108*H108</f>
        <v>0</v>
      </c>
      <c r="S108" s="173">
        <v>0.255</v>
      </c>
      <c r="T108" s="174">
        <f>S108*H108</f>
        <v>6.9359999999999999</v>
      </c>
      <c r="AR108" s="23" t="s">
        <v>125</v>
      </c>
      <c r="AT108" s="23" t="s">
        <v>127</v>
      </c>
      <c r="AU108" s="23" t="s">
        <v>88</v>
      </c>
      <c r="AY108" s="23" t="s">
        <v>126</v>
      </c>
      <c r="BE108" s="175">
        <f>IF(N108="základní",J108,0)</f>
        <v>0</v>
      </c>
      <c r="BF108" s="175">
        <f>IF(N108="snížená",J108,0)</f>
        <v>0</v>
      </c>
      <c r="BG108" s="175">
        <f>IF(N108="zákl. přenesená",J108,0)</f>
        <v>0</v>
      </c>
      <c r="BH108" s="175">
        <f>IF(N108="sníž. přenesená",J108,0)</f>
        <v>0</v>
      </c>
      <c r="BI108" s="175">
        <f>IF(N108="nulová",J108,0)</f>
        <v>0</v>
      </c>
      <c r="BJ108" s="23" t="s">
        <v>26</v>
      </c>
      <c r="BK108" s="175">
        <f>ROUND(I108*H108,2)</f>
        <v>0</v>
      </c>
      <c r="BL108" s="23" t="s">
        <v>125</v>
      </c>
      <c r="BM108" s="23" t="s">
        <v>213</v>
      </c>
    </row>
    <row r="109" spans="2:65" s="1" customFormat="1" ht="54">
      <c r="B109" s="40"/>
      <c r="D109" s="176" t="s">
        <v>132</v>
      </c>
      <c r="F109" s="177" t="s">
        <v>214</v>
      </c>
      <c r="I109" s="178"/>
      <c r="L109" s="40"/>
      <c r="M109" s="179"/>
      <c r="N109" s="41"/>
      <c r="O109" s="41"/>
      <c r="P109" s="41"/>
      <c r="Q109" s="41"/>
      <c r="R109" s="41"/>
      <c r="S109" s="41"/>
      <c r="T109" s="69"/>
      <c r="AT109" s="23" t="s">
        <v>132</v>
      </c>
      <c r="AU109" s="23" t="s">
        <v>88</v>
      </c>
    </row>
    <row r="110" spans="2:65" s="13" customFormat="1" ht="13.5">
      <c r="B110" s="208"/>
      <c r="D110" s="176" t="s">
        <v>134</v>
      </c>
      <c r="E110" s="209" t="s">
        <v>5</v>
      </c>
      <c r="F110" s="210" t="s">
        <v>215</v>
      </c>
      <c r="H110" s="209" t="s">
        <v>5</v>
      </c>
      <c r="I110" s="211"/>
      <c r="L110" s="208"/>
      <c r="M110" s="212"/>
      <c r="N110" s="213"/>
      <c r="O110" s="213"/>
      <c r="P110" s="213"/>
      <c r="Q110" s="213"/>
      <c r="R110" s="213"/>
      <c r="S110" s="213"/>
      <c r="T110" s="214"/>
      <c r="AT110" s="209" t="s">
        <v>134</v>
      </c>
      <c r="AU110" s="209" t="s">
        <v>88</v>
      </c>
      <c r="AV110" s="13" t="s">
        <v>26</v>
      </c>
      <c r="AW110" s="13" t="s">
        <v>135</v>
      </c>
      <c r="AX110" s="13" t="s">
        <v>79</v>
      </c>
      <c r="AY110" s="209" t="s">
        <v>126</v>
      </c>
    </row>
    <row r="111" spans="2:65" s="10" customFormat="1" ht="13.5">
      <c r="B111" s="180"/>
      <c r="D111" s="176" t="s">
        <v>134</v>
      </c>
      <c r="E111" s="181" t="s">
        <v>5</v>
      </c>
      <c r="F111" s="182" t="s">
        <v>216</v>
      </c>
      <c r="H111" s="183">
        <v>24</v>
      </c>
      <c r="I111" s="184"/>
      <c r="L111" s="180"/>
      <c r="M111" s="185"/>
      <c r="N111" s="186"/>
      <c r="O111" s="186"/>
      <c r="P111" s="186"/>
      <c r="Q111" s="186"/>
      <c r="R111" s="186"/>
      <c r="S111" s="186"/>
      <c r="T111" s="187"/>
      <c r="AT111" s="181" t="s">
        <v>134</v>
      </c>
      <c r="AU111" s="181" t="s">
        <v>88</v>
      </c>
      <c r="AV111" s="10" t="s">
        <v>88</v>
      </c>
      <c r="AW111" s="10" t="s">
        <v>135</v>
      </c>
      <c r="AX111" s="10" t="s">
        <v>79</v>
      </c>
      <c r="AY111" s="181" t="s">
        <v>126</v>
      </c>
    </row>
    <row r="112" spans="2:65" s="10" customFormat="1" ht="13.5">
      <c r="B112" s="180"/>
      <c r="D112" s="176" t="s">
        <v>134</v>
      </c>
      <c r="E112" s="181" t="s">
        <v>5</v>
      </c>
      <c r="F112" s="182" t="s">
        <v>217</v>
      </c>
      <c r="H112" s="183">
        <v>3.2</v>
      </c>
      <c r="I112" s="184"/>
      <c r="L112" s="180"/>
      <c r="M112" s="185"/>
      <c r="N112" s="186"/>
      <c r="O112" s="186"/>
      <c r="P112" s="186"/>
      <c r="Q112" s="186"/>
      <c r="R112" s="186"/>
      <c r="S112" s="186"/>
      <c r="T112" s="187"/>
      <c r="AT112" s="181" t="s">
        <v>134</v>
      </c>
      <c r="AU112" s="181" t="s">
        <v>88</v>
      </c>
      <c r="AV112" s="10" t="s">
        <v>88</v>
      </c>
      <c r="AW112" s="10" t="s">
        <v>135</v>
      </c>
      <c r="AX112" s="10" t="s">
        <v>79</v>
      </c>
      <c r="AY112" s="181" t="s">
        <v>126</v>
      </c>
    </row>
    <row r="113" spans="2:65" s="11" customFormat="1" ht="13.5">
      <c r="B113" s="188"/>
      <c r="D113" s="176" t="s">
        <v>134</v>
      </c>
      <c r="E113" s="189" t="s">
        <v>5</v>
      </c>
      <c r="F113" s="190" t="s">
        <v>136</v>
      </c>
      <c r="H113" s="191">
        <v>27.2</v>
      </c>
      <c r="I113" s="192"/>
      <c r="L113" s="188"/>
      <c r="M113" s="193"/>
      <c r="N113" s="194"/>
      <c r="O113" s="194"/>
      <c r="P113" s="194"/>
      <c r="Q113" s="194"/>
      <c r="R113" s="194"/>
      <c r="S113" s="194"/>
      <c r="T113" s="195"/>
      <c r="AT113" s="189" t="s">
        <v>134</v>
      </c>
      <c r="AU113" s="189" t="s">
        <v>88</v>
      </c>
      <c r="AV113" s="11" t="s">
        <v>125</v>
      </c>
      <c r="AW113" s="11" t="s">
        <v>135</v>
      </c>
      <c r="AX113" s="11" t="s">
        <v>26</v>
      </c>
      <c r="AY113" s="189" t="s">
        <v>126</v>
      </c>
    </row>
    <row r="114" spans="2:65" s="1" customFormat="1" ht="25.5" customHeight="1">
      <c r="B114" s="163"/>
      <c r="C114" s="164" t="s">
        <v>158</v>
      </c>
      <c r="D114" s="164" t="s">
        <v>127</v>
      </c>
      <c r="E114" s="165" t="s">
        <v>218</v>
      </c>
      <c r="F114" s="166" t="s">
        <v>219</v>
      </c>
      <c r="G114" s="167" t="s">
        <v>188</v>
      </c>
      <c r="H114" s="168">
        <v>171.3</v>
      </c>
      <c r="I114" s="169"/>
      <c r="J114" s="170">
        <f>ROUND(I114*H114,2)</f>
        <v>0</v>
      </c>
      <c r="K114" s="166" t="s">
        <v>194</v>
      </c>
      <c r="L114" s="40"/>
      <c r="M114" s="171" t="s">
        <v>5</v>
      </c>
      <c r="N114" s="172" t="s">
        <v>50</v>
      </c>
      <c r="O114" s="41"/>
      <c r="P114" s="173">
        <f>O114*H114</f>
        <v>0</v>
      </c>
      <c r="Q114" s="173">
        <v>0</v>
      </c>
      <c r="R114" s="173">
        <f>Q114*H114</f>
        <v>0</v>
      </c>
      <c r="S114" s="173">
        <v>0.29499999999999998</v>
      </c>
      <c r="T114" s="174">
        <f>S114*H114</f>
        <v>50.533500000000004</v>
      </c>
      <c r="AR114" s="23" t="s">
        <v>125</v>
      </c>
      <c r="AT114" s="23" t="s">
        <v>127</v>
      </c>
      <c r="AU114" s="23" t="s">
        <v>88</v>
      </c>
      <c r="AY114" s="23" t="s">
        <v>126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23" t="s">
        <v>26</v>
      </c>
      <c r="BK114" s="175">
        <f>ROUND(I114*H114,2)</f>
        <v>0</v>
      </c>
      <c r="BL114" s="23" t="s">
        <v>125</v>
      </c>
      <c r="BM114" s="23" t="s">
        <v>220</v>
      </c>
    </row>
    <row r="115" spans="2:65" s="1" customFormat="1" ht="40.5">
      <c r="B115" s="40"/>
      <c r="D115" s="176" t="s">
        <v>132</v>
      </c>
      <c r="F115" s="177" t="s">
        <v>221</v>
      </c>
      <c r="I115" s="178"/>
      <c r="L115" s="40"/>
      <c r="M115" s="179"/>
      <c r="N115" s="41"/>
      <c r="O115" s="41"/>
      <c r="P115" s="41"/>
      <c r="Q115" s="41"/>
      <c r="R115" s="41"/>
      <c r="S115" s="41"/>
      <c r="T115" s="69"/>
      <c r="AT115" s="23" t="s">
        <v>132</v>
      </c>
      <c r="AU115" s="23" t="s">
        <v>88</v>
      </c>
    </row>
    <row r="116" spans="2:65" s="10" customFormat="1" ht="13.5">
      <c r="B116" s="180"/>
      <c r="D116" s="176" t="s">
        <v>134</v>
      </c>
      <c r="E116" s="181" t="s">
        <v>5</v>
      </c>
      <c r="F116" s="182" t="s">
        <v>222</v>
      </c>
      <c r="H116" s="183">
        <v>49.5</v>
      </c>
      <c r="I116" s="184"/>
      <c r="L116" s="180"/>
      <c r="M116" s="185"/>
      <c r="N116" s="186"/>
      <c r="O116" s="186"/>
      <c r="P116" s="186"/>
      <c r="Q116" s="186"/>
      <c r="R116" s="186"/>
      <c r="S116" s="186"/>
      <c r="T116" s="187"/>
      <c r="AT116" s="181" t="s">
        <v>134</v>
      </c>
      <c r="AU116" s="181" t="s">
        <v>88</v>
      </c>
      <c r="AV116" s="10" t="s">
        <v>88</v>
      </c>
      <c r="AW116" s="10" t="s">
        <v>135</v>
      </c>
      <c r="AX116" s="10" t="s">
        <v>79</v>
      </c>
      <c r="AY116" s="181" t="s">
        <v>126</v>
      </c>
    </row>
    <row r="117" spans="2:65" s="10" customFormat="1" ht="13.5">
      <c r="B117" s="180"/>
      <c r="D117" s="176" t="s">
        <v>134</v>
      </c>
      <c r="E117" s="181" t="s">
        <v>5</v>
      </c>
      <c r="F117" s="182" t="s">
        <v>223</v>
      </c>
      <c r="H117" s="183">
        <v>82.1</v>
      </c>
      <c r="I117" s="184"/>
      <c r="L117" s="180"/>
      <c r="M117" s="185"/>
      <c r="N117" s="186"/>
      <c r="O117" s="186"/>
      <c r="P117" s="186"/>
      <c r="Q117" s="186"/>
      <c r="R117" s="186"/>
      <c r="S117" s="186"/>
      <c r="T117" s="187"/>
      <c r="AT117" s="181" t="s">
        <v>134</v>
      </c>
      <c r="AU117" s="181" t="s">
        <v>88</v>
      </c>
      <c r="AV117" s="10" t="s">
        <v>88</v>
      </c>
      <c r="AW117" s="10" t="s">
        <v>135</v>
      </c>
      <c r="AX117" s="10" t="s">
        <v>79</v>
      </c>
      <c r="AY117" s="181" t="s">
        <v>126</v>
      </c>
    </row>
    <row r="118" spans="2:65" s="10" customFormat="1" ht="13.5">
      <c r="B118" s="180"/>
      <c r="D118" s="176" t="s">
        <v>134</v>
      </c>
      <c r="E118" s="181" t="s">
        <v>5</v>
      </c>
      <c r="F118" s="182" t="s">
        <v>224</v>
      </c>
      <c r="H118" s="183">
        <v>9.6999999999999993</v>
      </c>
      <c r="I118" s="184"/>
      <c r="L118" s="180"/>
      <c r="M118" s="185"/>
      <c r="N118" s="186"/>
      <c r="O118" s="186"/>
      <c r="P118" s="186"/>
      <c r="Q118" s="186"/>
      <c r="R118" s="186"/>
      <c r="S118" s="186"/>
      <c r="T118" s="187"/>
      <c r="AT118" s="181" t="s">
        <v>134</v>
      </c>
      <c r="AU118" s="181" t="s">
        <v>88</v>
      </c>
      <c r="AV118" s="10" t="s">
        <v>88</v>
      </c>
      <c r="AW118" s="10" t="s">
        <v>135</v>
      </c>
      <c r="AX118" s="10" t="s">
        <v>79</v>
      </c>
      <c r="AY118" s="181" t="s">
        <v>126</v>
      </c>
    </row>
    <row r="119" spans="2:65" s="10" customFormat="1" ht="13.5">
      <c r="B119" s="180"/>
      <c r="D119" s="176" t="s">
        <v>134</v>
      </c>
      <c r="E119" s="181" t="s">
        <v>5</v>
      </c>
      <c r="F119" s="182" t="s">
        <v>225</v>
      </c>
      <c r="H119" s="183">
        <v>30</v>
      </c>
      <c r="I119" s="184"/>
      <c r="L119" s="180"/>
      <c r="M119" s="185"/>
      <c r="N119" s="186"/>
      <c r="O119" s="186"/>
      <c r="P119" s="186"/>
      <c r="Q119" s="186"/>
      <c r="R119" s="186"/>
      <c r="S119" s="186"/>
      <c r="T119" s="187"/>
      <c r="AT119" s="181" t="s">
        <v>134</v>
      </c>
      <c r="AU119" s="181" t="s">
        <v>88</v>
      </c>
      <c r="AV119" s="10" t="s">
        <v>88</v>
      </c>
      <c r="AW119" s="10" t="s">
        <v>135</v>
      </c>
      <c r="AX119" s="10" t="s">
        <v>79</v>
      </c>
      <c r="AY119" s="181" t="s">
        <v>126</v>
      </c>
    </row>
    <row r="120" spans="2:65" s="11" customFormat="1" ht="13.5">
      <c r="B120" s="188"/>
      <c r="D120" s="176" t="s">
        <v>134</v>
      </c>
      <c r="E120" s="189" t="s">
        <v>5</v>
      </c>
      <c r="F120" s="190" t="s">
        <v>136</v>
      </c>
      <c r="H120" s="191">
        <v>171.3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134</v>
      </c>
      <c r="AU120" s="189" t="s">
        <v>88</v>
      </c>
      <c r="AV120" s="11" t="s">
        <v>125</v>
      </c>
      <c r="AW120" s="11" t="s">
        <v>135</v>
      </c>
      <c r="AX120" s="11" t="s">
        <v>26</v>
      </c>
      <c r="AY120" s="189" t="s">
        <v>126</v>
      </c>
    </row>
    <row r="121" spans="2:65" s="1" customFormat="1" ht="16.5" customHeight="1">
      <c r="B121" s="163"/>
      <c r="C121" s="164" t="s">
        <v>165</v>
      </c>
      <c r="D121" s="164" t="s">
        <v>127</v>
      </c>
      <c r="E121" s="165" t="s">
        <v>226</v>
      </c>
      <c r="F121" s="166" t="s">
        <v>227</v>
      </c>
      <c r="G121" s="167" t="s">
        <v>188</v>
      </c>
      <c r="H121" s="168">
        <v>30</v>
      </c>
      <c r="I121" s="169"/>
      <c r="J121" s="170">
        <f>ROUND(I121*H121,2)</f>
        <v>0</v>
      </c>
      <c r="K121" s="166" t="s">
        <v>228</v>
      </c>
      <c r="L121" s="40"/>
      <c r="M121" s="171" t="s">
        <v>5</v>
      </c>
      <c r="N121" s="172" t="s">
        <v>50</v>
      </c>
      <c r="O121" s="41"/>
      <c r="P121" s="173">
        <f>O121*H121</f>
        <v>0</v>
      </c>
      <c r="Q121" s="173">
        <v>0</v>
      </c>
      <c r="R121" s="173">
        <f>Q121*H121</f>
        <v>0</v>
      </c>
      <c r="S121" s="173">
        <v>0.13</v>
      </c>
      <c r="T121" s="174">
        <f>S121*H121</f>
        <v>3.9000000000000004</v>
      </c>
      <c r="AR121" s="23" t="s">
        <v>125</v>
      </c>
      <c r="AT121" s="23" t="s">
        <v>127</v>
      </c>
      <c r="AU121" s="23" t="s">
        <v>88</v>
      </c>
      <c r="AY121" s="23" t="s">
        <v>126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23" t="s">
        <v>26</v>
      </c>
      <c r="BK121" s="175">
        <f>ROUND(I121*H121,2)</f>
        <v>0</v>
      </c>
      <c r="BL121" s="23" t="s">
        <v>125</v>
      </c>
      <c r="BM121" s="23" t="s">
        <v>229</v>
      </c>
    </row>
    <row r="122" spans="2:65" s="1" customFormat="1" ht="40.5">
      <c r="B122" s="40"/>
      <c r="D122" s="176" t="s">
        <v>132</v>
      </c>
      <c r="F122" s="177" t="s">
        <v>230</v>
      </c>
      <c r="I122" s="178"/>
      <c r="L122" s="40"/>
      <c r="M122" s="179"/>
      <c r="N122" s="41"/>
      <c r="O122" s="41"/>
      <c r="P122" s="41"/>
      <c r="Q122" s="41"/>
      <c r="R122" s="41"/>
      <c r="S122" s="41"/>
      <c r="T122" s="69"/>
      <c r="AT122" s="23" t="s">
        <v>132</v>
      </c>
      <c r="AU122" s="23" t="s">
        <v>88</v>
      </c>
    </row>
    <row r="123" spans="2:65" s="13" customFormat="1" ht="13.5">
      <c r="B123" s="208"/>
      <c r="D123" s="176" t="s">
        <v>134</v>
      </c>
      <c r="E123" s="209" t="s">
        <v>5</v>
      </c>
      <c r="F123" s="210" t="s">
        <v>231</v>
      </c>
      <c r="H123" s="209" t="s">
        <v>5</v>
      </c>
      <c r="I123" s="211"/>
      <c r="L123" s="208"/>
      <c r="M123" s="212"/>
      <c r="N123" s="213"/>
      <c r="O123" s="213"/>
      <c r="P123" s="213"/>
      <c r="Q123" s="213"/>
      <c r="R123" s="213"/>
      <c r="S123" s="213"/>
      <c r="T123" s="214"/>
      <c r="AT123" s="209" t="s">
        <v>134</v>
      </c>
      <c r="AU123" s="209" t="s">
        <v>88</v>
      </c>
      <c r="AV123" s="13" t="s">
        <v>26</v>
      </c>
      <c r="AW123" s="13" t="s">
        <v>135</v>
      </c>
      <c r="AX123" s="13" t="s">
        <v>79</v>
      </c>
      <c r="AY123" s="209" t="s">
        <v>126</v>
      </c>
    </row>
    <row r="124" spans="2:65" s="10" customFormat="1" ht="13.5">
      <c r="B124" s="180"/>
      <c r="D124" s="176" t="s">
        <v>134</v>
      </c>
      <c r="E124" s="181" t="s">
        <v>5</v>
      </c>
      <c r="F124" s="182" t="s">
        <v>225</v>
      </c>
      <c r="H124" s="183">
        <v>30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134</v>
      </c>
      <c r="AU124" s="181" t="s">
        <v>88</v>
      </c>
      <c r="AV124" s="10" t="s">
        <v>88</v>
      </c>
      <c r="AW124" s="10" t="s">
        <v>135</v>
      </c>
      <c r="AX124" s="10" t="s">
        <v>79</v>
      </c>
      <c r="AY124" s="181" t="s">
        <v>126</v>
      </c>
    </row>
    <row r="125" spans="2:65" s="11" customFormat="1" ht="13.5">
      <c r="B125" s="188"/>
      <c r="D125" s="176" t="s">
        <v>134</v>
      </c>
      <c r="E125" s="189" t="s">
        <v>5</v>
      </c>
      <c r="F125" s="190" t="s">
        <v>136</v>
      </c>
      <c r="H125" s="191">
        <v>30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134</v>
      </c>
      <c r="AU125" s="189" t="s">
        <v>88</v>
      </c>
      <c r="AV125" s="11" t="s">
        <v>125</v>
      </c>
      <c r="AW125" s="11" t="s">
        <v>135</v>
      </c>
      <c r="AX125" s="11" t="s">
        <v>26</v>
      </c>
      <c r="AY125" s="189" t="s">
        <v>126</v>
      </c>
    </row>
    <row r="126" spans="2:65" s="1" customFormat="1" ht="25.5" customHeight="1">
      <c r="B126" s="163"/>
      <c r="C126" s="164" t="s">
        <v>232</v>
      </c>
      <c r="D126" s="164" t="s">
        <v>127</v>
      </c>
      <c r="E126" s="165" t="s">
        <v>233</v>
      </c>
      <c r="F126" s="166" t="s">
        <v>234</v>
      </c>
      <c r="G126" s="167" t="s">
        <v>188</v>
      </c>
      <c r="H126" s="168">
        <v>134.5</v>
      </c>
      <c r="I126" s="169"/>
      <c r="J126" s="170">
        <f>ROUND(I126*H126,2)</f>
        <v>0</v>
      </c>
      <c r="K126" s="166" t="s">
        <v>194</v>
      </c>
      <c r="L126" s="40"/>
      <c r="M126" s="171" t="s">
        <v>5</v>
      </c>
      <c r="N126" s="172" t="s">
        <v>50</v>
      </c>
      <c r="O126" s="41"/>
      <c r="P126" s="173">
        <f>O126*H126</f>
        <v>0</v>
      </c>
      <c r="Q126" s="173">
        <v>0</v>
      </c>
      <c r="R126" s="173">
        <f>Q126*H126</f>
        <v>0</v>
      </c>
      <c r="S126" s="173">
        <v>0.44</v>
      </c>
      <c r="T126" s="174">
        <f>S126*H126</f>
        <v>59.18</v>
      </c>
      <c r="AR126" s="23" t="s">
        <v>125</v>
      </c>
      <c r="AT126" s="23" t="s">
        <v>127</v>
      </c>
      <c r="AU126" s="23" t="s">
        <v>88</v>
      </c>
      <c r="AY126" s="23" t="s">
        <v>126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23" t="s">
        <v>26</v>
      </c>
      <c r="BK126" s="175">
        <f>ROUND(I126*H126,2)</f>
        <v>0</v>
      </c>
      <c r="BL126" s="23" t="s">
        <v>125</v>
      </c>
      <c r="BM126" s="23" t="s">
        <v>235</v>
      </c>
    </row>
    <row r="127" spans="2:65" s="1" customFormat="1" ht="40.5">
      <c r="B127" s="40"/>
      <c r="D127" s="176" t="s">
        <v>132</v>
      </c>
      <c r="F127" s="177" t="s">
        <v>236</v>
      </c>
      <c r="I127" s="178"/>
      <c r="L127" s="40"/>
      <c r="M127" s="179"/>
      <c r="N127" s="41"/>
      <c r="O127" s="41"/>
      <c r="P127" s="41"/>
      <c r="Q127" s="41"/>
      <c r="R127" s="41"/>
      <c r="S127" s="41"/>
      <c r="T127" s="69"/>
      <c r="AT127" s="23" t="s">
        <v>132</v>
      </c>
      <c r="AU127" s="23" t="s">
        <v>88</v>
      </c>
    </row>
    <row r="128" spans="2:65" s="10" customFormat="1" ht="13.5">
      <c r="B128" s="180"/>
      <c r="D128" s="176" t="s">
        <v>134</v>
      </c>
      <c r="E128" s="181" t="s">
        <v>5</v>
      </c>
      <c r="F128" s="182" t="s">
        <v>222</v>
      </c>
      <c r="H128" s="183">
        <v>49.5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134</v>
      </c>
      <c r="AU128" s="181" t="s">
        <v>88</v>
      </c>
      <c r="AV128" s="10" t="s">
        <v>88</v>
      </c>
      <c r="AW128" s="10" t="s">
        <v>135</v>
      </c>
      <c r="AX128" s="10" t="s">
        <v>79</v>
      </c>
      <c r="AY128" s="181" t="s">
        <v>126</v>
      </c>
    </row>
    <row r="129" spans="2:65" s="10" customFormat="1" ht="13.5">
      <c r="B129" s="180"/>
      <c r="D129" s="176" t="s">
        <v>134</v>
      </c>
      <c r="E129" s="181" t="s">
        <v>5</v>
      </c>
      <c r="F129" s="182" t="s">
        <v>237</v>
      </c>
      <c r="H129" s="183">
        <v>75.3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134</v>
      </c>
      <c r="AU129" s="181" t="s">
        <v>88</v>
      </c>
      <c r="AV129" s="10" t="s">
        <v>88</v>
      </c>
      <c r="AW129" s="10" t="s">
        <v>135</v>
      </c>
      <c r="AX129" s="10" t="s">
        <v>79</v>
      </c>
      <c r="AY129" s="181" t="s">
        <v>126</v>
      </c>
    </row>
    <row r="130" spans="2:65" s="10" customFormat="1" ht="13.5">
      <c r="B130" s="180"/>
      <c r="D130" s="176" t="s">
        <v>134</v>
      </c>
      <c r="E130" s="181" t="s">
        <v>5</v>
      </c>
      <c r="F130" s="182" t="s">
        <v>224</v>
      </c>
      <c r="H130" s="183">
        <v>9.6999999999999993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134</v>
      </c>
      <c r="AU130" s="181" t="s">
        <v>88</v>
      </c>
      <c r="AV130" s="10" t="s">
        <v>88</v>
      </c>
      <c r="AW130" s="10" t="s">
        <v>135</v>
      </c>
      <c r="AX130" s="10" t="s">
        <v>79</v>
      </c>
      <c r="AY130" s="181" t="s">
        <v>126</v>
      </c>
    </row>
    <row r="131" spans="2:65" s="11" customFormat="1" ht="13.5">
      <c r="B131" s="188"/>
      <c r="D131" s="176" t="s">
        <v>134</v>
      </c>
      <c r="E131" s="189" t="s">
        <v>5</v>
      </c>
      <c r="F131" s="190" t="s">
        <v>136</v>
      </c>
      <c r="H131" s="191">
        <v>134.5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134</v>
      </c>
      <c r="AU131" s="189" t="s">
        <v>88</v>
      </c>
      <c r="AV131" s="11" t="s">
        <v>125</v>
      </c>
      <c r="AW131" s="11" t="s">
        <v>135</v>
      </c>
      <c r="AX131" s="11" t="s">
        <v>26</v>
      </c>
      <c r="AY131" s="189" t="s">
        <v>126</v>
      </c>
    </row>
    <row r="132" spans="2:65" s="1" customFormat="1" ht="25.5" customHeight="1">
      <c r="B132" s="163"/>
      <c r="C132" s="164" t="s">
        <v>238</v>
      </c>
      <c r="D132" s="164" t="s">
        <v>127</v>
      </c>
      <c r="E132" s="165" t="s">
        <v>239</v>
      </c>
      <c r="F132" s="166" t="s">
        <v>240</v>
      </c>
      <c r="G132" s="167" t="s">
        <v>188</v>
      </c>
      <c r="H132" s="168">
        <v>134.5</v>
      </c>
      <c r="I132" s="169"/>
      <c r="J132" s="170">
        <f>ROUND(I132*H132,2)</f>
        <v>0</v>
      </c>
      <c r="K132" s="166" t="s">
        <v>194</v>
      </c>
      <c r="L132" s="40"/>
      <c r="M132" s="171" t="s">
        <v>5</v>
      </c>
      <c r="N132" s="172" t="s">
        <v>50</v>
      </c>
      <c r="O132" s="41"/>
      <c r="P132" s="173">
        <f>O132*H132</f>
        <v>0</v>
      </c>
      <c r="Q132" s="173">
        <v>0</v>
      </c>
      <c r="R132" s="173">
        <f>Q132*H132</f>
        <v>0</v>
      </c>
      <c r="S132" s="173">
        <v>0.32500000000000001</v>
      </c>
      <c r="T132" s="174">
        <f>S132*H132</f>
        <v>43.712499999999999</v>
      </c>
      <c r="AR132" s="23" t="s">
        <v>125</v>
      </c>
      <c r="AT132" s="23" t="s">
        <v>127</v>
      </c>
      <c r="AU132" s="23" t="s">
        <v>88</v>
      </c>
      <c r="AY132" s="23" t="s">
        <v>126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23" t="s">
        <v>26</v>
      </c>
      <c r="BK132" s="175">
        <f>ROUND(I132*H132,2)</f>
        <v>0</v>
      </c>
      <c r="BL132" s="23" t="s">
        <v>125</v>
      </c>
      <c r="BM132" s="23" t="s">
        <v>241</v>
      </c>
    </row>
    <row r="133" spans="2:65" s="1" customFormat="1" ht="40.5">
      <c r="B133" s="40"/>
      <c r="D133" s="176" t="s">
        <v>132</v>
      </c>
      <c r="F133" s="177" t="s">
        <v>242</v>
      </c>
      <c r="I133" s="178"/>
      <c r="L133" s="40"/>
      <c r="M133" s="179"/>
      <c r="N133" s="41"/>
      <c r="O133" s="41"/>
      <c r="P133" s="41"/>
      <c r="Q133" s="41"/>
      <c r="R133" s="41"/>
      <c r="S133" s="41"/>
      <c r="T133" s="69"/>
      <c r="AT133" s="23" t="s">
        <v>132</v>
      </c>
      <c r="AU133" s="23" t="s">
        <v>88</v>
      </c>
    </row>
    <row r="134" spans="2:65" s="10" customFormat="1" ht="27">
      <c r="B134" s="180"/>
      <c r="D134" s="176" t="s">
        <v>134</v>
      </c>
      <c r="E134" s="181" t="s">
        <v>5</v>
      </c>
      <c r="F134" s="182" t="s">
        <v>243</v>
      </c>
      <c r="H134" s="183">
        <v>134.5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134</v>
      </c>
      <c r="AU134" s="181" t="s">
        <v>88</v>
      </c>
      <c r="AV134" s="10" t="s">
        <v>88</v>
      </c>
      <c r="AW134" s="10" t="s">
        <v>135</v>
      </c>
      <c r="AX134" s="10" t="s">
        <v>79</v>
      </c>
      <c r="AY134" s="181" t="s">
        <v>126</v>
      </c>
    </row>
    <row r="135" spans="2:65" s="11" customFormat="1" ht="13.5">
      <c r="B135" s="188"/>
      <c r="D135" s="176" t="s">
        <v>134</v>
      </c>
      <c r="E135" s="189" t="s">
        <v>5</v>
      </c>
      <c r="F135" s="190" t="s">
        <v>136</v>
      </c>
      <c r="H135" s="191">
        <v>134.5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134</v>
      </c>
      <c r="AU135" s="189" t="s">
        <v>88</v>
      </c>
      <c r="AV135" s="11" t="s">
        <v>125</v>
      </c>
      <c r="AW135" s="11" t="s">
        <v>135</v>
      </c>
      <c r="AX135" s="11" t="s">
        <v>26</v>
      </c>
      <c r="AY135" s="189" t="s">
        <v>126</v>
      </c>
    </row>
    <row r="136" spans="2:65" s="1" customFormat="1" ht="16.5" customHeight="1">
      <c r="B136" s="163"/>
      <c r="C136" s="164" t="s">
        <v>30</v>
      </c>
      <c r="D136" s="164" t="s">
        <v>127</v>
      </c>
      <c r="E136" s="165" t="s">
        <v>244</v>
      </c>
      <c r="F136" s="166" t="s">
        <v>245</v>
      </c>
      <c r="G136" s="167" t="s">
        <v>188</v>
      </c>
      <c r="H136" s="168">
        <v>21.6</v>
      </c>
      <c r="I136" s="169"/>
      <c r="J136" s="170">
        <f>ROUND(I136*H136,2)</f>
        <v>0</v>
      </c>
      <c r="K136" s="166" t="s">
        <v>194</v>
      </c>
      <c r="L136" s="40"/>
      <c r="M136" s="171" t="s">
        <v>5</v>
      </c>
      <c r="N136" s="172" t="s">
        <v>50</v>
      </c>
      <c r="O136" s="41"/>
      <c r="P136" s="173">
        <f>O136*H136</f>
        <v>0</v>
      </c>
      <c r="Q136" s="173">
        <v>0</v>
      </c>
      <c r="R136" s="173">
        <f>Q136*H136</f>
        <v>0</v>
      </c>
      <c r="S136" s="173">
        <v>0.625</v>
      </c>
      <c r="T136" s="174">
        <f>S136*H136</f>
        <v>13.5</v>
      </c>
      <c r="AR136" s="23" t="s">
        <v>125</v>
      </c>
      <c r="AT136" s="23" t="s">
        <v>127</v>
      </c>
      <c r="AU136" s="23" t="s">
        <v>88</v>
      </c>
      <c r="AY136" s="23" t="s">
        <v>126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23" t="s">
        <v>26</v>
      </c>
      <c r="BK136" s="175">
        <f>ROUND(I136*H136,2)</f>
        <v>0</v>
      </c>
      <c r="BL136" s="23" t="s">
        <v>125</v>
      </c>
      <c r="BM136" s="23" t="s">
        <v>246</v>
      </c>
    </row>
    <row r="137" spans="2:65" s="1" customFormat="1" ht="40.5">
      <c r="B137" s="40"/>
      <c r="D137" s="176" t="s">
        <v>132</v>
      </c>
      <c r="F137" s="177" t="s">
        <v>247</v>
      </c>
      <c r="I137" s="178"/>
      <c r="L137" s="40"/>
      <c r="M137" s="179"/>
      <c r="N137" s="41"/>
      <c r="O137" s="41"/>
      <c r="P137" s="41"/>
      <c r="Q137" s="41"/>
      <c r="R137" s="41"/>
      <c r="S137" s="41"/>
      <c r="T137" s="69"/>
      <c r="AT137" s="23" t="s">
        <v>132</v>
      </c>
      <c r="AU137" s="23" t="s">
        <v>88</v>
      </c>
    </row>
    <row r="138" spans="2:65" s="10" customFormat="1" ht="13.5">
      <c r="B138" s="180"/>
      <c r="D138" s="176" t="s">
        <v>134</v>
      </c>
      <c r="E138" s="181" t="s">
        <v>5</v>
      </c>
      <c r="F138" s="182" t="s">
        <v>248</v>
      </c>
      <c r="H138" s="183">
        <v>21.6</v>
      </c>
      <c r="I138" s="184"/>
      <c r="L138" s="180"/>
      <c r="M138" s="185"/>
      <c r="N138" s="186"/>
      <c r="O138" s="186"/>
      <c r="P138" s="186"/>
      <c r="Q138" s="186"/>
      <c r="R138" s="186"/>
      <c r="S138" s="186"/>
      <c r="T138" s="187"/>
      <c r="AT138" s="181" t="s">
        <v>134</v>
      </c>
      <c r="AU138" s="181" t="s">
        <v>88</v>
      </c>
      <c r="AV138" s="10" t="s">
        <v>88</v>
      </c>
      <c r="AW138" s="10" t="s">
        <v>135</v>
      </c>
      <c r="AX138" s="10" t="s">
        <v>79</v>
      </c>
      <c r="AY138" s="181" t="s">
        <v>126</v>
      </c>
    </row>
    <row r="139" spans="2:65" s="11" customFormat="1" ht="13.5">
      <c r="B139" s="188"/>
      <c r="D139" s="176" t="s">
        <v>134</v>
      </c>
      <c r="E139" s="189" t="s">
        <v>5</v>
      </c>
      <c r="F139" s="190" t="s">
        <v>136</v>
      </c>
      <c r="H139" s="191">
        <v>21.6</v>
      </c>
      <c r="I139" s="192"/>
      <c r="L139" s="188"/>
      <c r="M139" s="193"/>
      <c r="N139" s="194"/>
      <c r="O139" s="194"/>
      <c r="P139" s="194"/>
      <c r="Q139" s="194"/>
      <c r="R139" s="194"/>
      <c r="S139" s="194"/>
      <c r="T139" s="195"/>
      <c r="AT139" s="189" t="s">
        <v>134</v>
      </c>
      <c r="AU139" s="189" t="s">
        <v>88</v>
      </c>
      <c r="AV139" s="11" t="s">
        <v>125</v>
      </c>
      <c r="AW139" s="11" t="s">
        <v>135</v>
      </c>
      <c r="AX139" s="11" t="s">
        <v>26</v>
      </c>
      <c r="AY139" s="189" t="s">
        <v>126</v>
      </c>
    </row>
    <row r="140" spans="2:65" s="1" customFormat="1" ht="16.5" customHeight="1">
      <c r="B140" s="163"/>
      <c r="C140" s="164" t="s">
        <v>249</v>
      </c>
      <c r="D140" s="164" t="s">
        <v>127</v>
      </c>
      <c r="E140" s="165" t="s">
        <v>250</v>
      </c>
      <c r="F140" s="166" t="s">
        <v>251</v>
      </c>
      <c r="G140" s="167" t="s">
        <v>252</v>
      </c>
      <c r="H140" s="168">
        <v>85.1</v>
      </c>
      <c r="I140" s="169"/>
      <c r="J140" s="170">
        <f>ROUND(I140*H140,2)</f>
        <v>0</v>
      </c>
      <c r="K140" s="166" t="s">
        <v>5</v>
      </c>
      <c r="L140" s="40"/>
      <c r="M140" s="171" t="s">
        <v>5</v>
      </c>
      <c r="N140" s="172" t="s">
        <v>50</v>
      </c>
      <c r="O140" s="41"/>
      <c r="P140" s="173">
        <f>O140*H140</f>
        <v>0</v>
      </c>
      <c r="Q140" s="173">
        <v>0</v>
      </c>
      <c r="R140" s="173">
        <f>Q140*H140</f>
        <v>0</v>
      </c>
      <c r="S140" s="173">
        <v>0.20499999999999999</v>
      </c>
      <c r="T140" s="174">
        <f>S140*H140</f>
        <v>17.445499999999999</v>
      </c>
      <c r="AR140" s="23" t="s">
        <v>125</v>
      </c>
      <c r="AT140" s="23" t="s">
        <v>127</v>
      </c>
      <c r="AU140" s="23" t="s">
        <v>88</v>
      </c>
      <c r="AY140" s="23" t="s">
        <v>126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23" t="s">
        <v>26</v>
      </c>
      <c r="BK140" s="175">
        <f>ROUND(I140*H140,2)</f>
        <v>0</v>
      </c>
      <c r="BL140" s="23" t="s">
        <v>125</v>
      </c>
      <c r="BM140" s="23" t="s">
        <v>253</v>
      </c>
    </row>
    <row r="141" spans="2:65" s="1" customFormat="1" ht="27">
      <c r="B141" s="40"/>
      <c r="D141" s="176" t="s">
        <v>132</v>
      </c>
      <c r="F141" s="177" t="s">
        <v>254</v>
      </c>
      <c r="I141" s="178"/>
      <c r="L141" s="40"/>
      <c r="M141" s="179"/>
      <c r="N141" s="41"/>
      <c r="O141" s="41"/>
      <c r="P141" s="41"/>
      <c r="Q141" s="41"/>
      <c r="R141" s="41"/>
      <c r="S141" s="41"/>
      <c r="T141" s="69"/>
      <c r="AT141" s="23" t="s">
        <v>132</v>
      </c>
      <c r="AU141" s="23" t="s">
        <v>88</v>
      </c>
    </row>
    <row r="142" spans="2:65" s="13" customFormat="1" ht="13.5">
      <c r="B142" s="208"/>
      <c r="D142" s="176" t="s">
        <v>134</v>
      </c>
      <c r="E142" s="209" t="s">
        <v>5</v>
      </c>
      <c r="F142" s="210" t="s">
        <v>255</v>
      </c>
      <c r="H142" s="209" t="s">
        <v>5</v>
      </c>
      <c r="I142" s="211"/>
      <c r="L142" s="208"/>
      <c r="M142" s="212"/>
      <c r="N142" s="213"/>
      <c r="O142" s="213"/>
      <c r="P142" s="213"/>
      <c r="Q142" s="213"/>
      <c r="R142" s="213"/>
      <c r="S142" s="213"/>
      <c r="T142" s="214"/>
      <c r="AT142" s="209" t="s">
        <v>134</v>
      </c>
      <c r="AU142" s="209" t="s">
        <v>88</v>
      </c>
      <c r="AV142" s="13" t="s">
        <v>26</v>
      </c>
      <c r="AW142" s="13" t="s">
        <v>135</v>
      </c>
      <c r="AX142" s="13" t="s">
        <v>79</v>
      </c>
      <c r="AY142" s="209" t="s">
        <v>126</v>
      </c>
    </row>
    <row r="143" spans="2:65" s="10" customFormat="1" ht="13.5">
      <c r="B143" s="180"/>
      <c r="D143" s="176" t="s">
        <v>134</v>
      </c>
      <c r="E143" s="181" t="s">
        <v>5</v>
      </c>
      <c r="F143" s="182" t="s">
        <v>256</v>
      </c>
      <c r="H143" s="183">
        <v>85.1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134</v>
      </c>
      <c r="AU143" s="181" t="s">
        <v>88</v>
      </c>
      <c r="AV143" s="10" t="s">
        <v>88</v>
      </c>
      <c r="AW143" s="10" t="s">
        <v>135</v>
      </c>
      <c r="AX143" s="10" t="s">
        <v>79</v>
      </c>
      <c r="AY143" s="181" t="s">
        <v>126</v>
      </c>
    </row>
    <row r="144" spans="2:65" s="11" customFormat="1" ht="13.5">
      <c r="B144" s="188"/>
      <c r="D144" s="176" t="s">
        <v>134</v>
      </c>
      <c r="E144" s="189" t="s">
        <v>5</v>
      </c>
      <c r="F144" s="190" t="s">
        <v>136</v>
      </c>
      <c r="H144" s="191">
        <v>85.1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134</v>
      </c>
      <c r="AU144" s="189" t="s">
        <v>88</v>
      </c>
      <c r="AV144" s="11" t="s">
        <v>125</v>
      </c>
      <c r="AW144" s="11" t="s">
        <v>135</v>
      </c>
      <c r="AX144" s="11" t="s">
        <v>26</v>
      </c>
      <c r="AY144" s="189" t="s">
        <v>126</v>
      </c>
    </row>
    <row r="145" spans="2:65" s="1" customFormat="1" ht="16.5" customHeight="1">
      <c r="B145" s="163"/>
      <c r="C145" s="164" t="s">
        <v>257</v>
      </c>
      <c r="D145" s="164" t="s">
        <v>127</v>
      </c>
      <c r="E145" s="165" t="s">
        <v>258</v>
      </c>
      <c r="F145" s="166" t="s">
        <v>259</v>
      </c>
      <c r="G145" s="167" t="s">
        <v>252</v>
      </c>
      <c r="H145" s="168">
        <v>7</v>
      </c>
      <c r="I145" s="169"/>
      <c r="J145" s="170">
        <f>ROUND(I145*H145,2)</f>
        <v>0</v>
      </c>
      <c r="K145" s="166" t="s">
        <v>5</v>
      </c>
      <c r="L145" s="40"/>
      <c r="M145" s="171" t="s">
        <v>5</v>
      </c>
      <c r="N145" s="172" t="s">
        <v>50</v>
      </c>
      <c r="O145" s="41"/>
      <c r="P145" s="173">
        <f>O145*H145</f>
        <v>0</v>
      </c>
      <c r="Q145" s="173">
        <v>0</v>
      </c>
      <c r="R145" s="173">
        <f>Q145*H145</f>
        <v>0</v>
      </c>
      <c r="S145" s="173">
        <v>0.20499999999999999</v>
      </c>
      <c r="T145" s="174">
        <f>S145*H145</f>
        <v>1.4349999999999998</v>
      </c>
      <c r="AR145" s="23" t="s">
        <v>125</v>
      </c>
      <c r="AT145" s="23" t="s">
        <v>127</v>
      </c>
      <c r="AU145" s="23" t="s">
        <v>88</v>
      </c>
      <c r="AY145" s="23" t="s">
        <v>126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23" t="s">
        <v>26</v>
      </c>
      <c r="BK145" s="175">
        <f>ROUND(I145*H145,2)</f>
        <v>0</v>
      </c>
      <c r="BL145" s="23" t="s">
        <v>125</v>
      </c>
      <c r="BM145" s="23" t="s">
        <v>260</v>
      </c>
    </row>
    <row r="146" spans="2:65" s="1" customFormat="1" ht="27">
      <c r="B146" s="40"/>
      <c r="D146" s="176" t="s">
        <v>132</v>
      </c>
      <c r="F146" s="177" t="s">
        <v>254</v>
      </c>
      <c r="I146" s="178"/>
      <c r="L146" s="40"/>
      <c r="M146" s="179"/>
      <c r="N146" s="41"/>
      <c r="O146" s="41"/>
      <c r="P146" s="41"/>
      <c r="Q146" s="41"/>
      <c r="R146" s="41"/>
      <c r="S146" s="41"/>
      <c r="T146" s="69"/>
      <c r="AT146" s="23" t="s">
        <v>132</v>
      </c>
      <c r="AU146" s="23" t="s">
        <v>88</v>
      </c>
    </row>
    <row r="147" spans="2:65" s="10" customFormat="1" ht="13.5">
      <c r="B147" s="180"/>
      <c r="D147" s="176" t="s">
        <v>134</v>
      </c>
      <c r="E147" s="181" t="s">
        <v>5</v>
      </c>
      <c r="F147" s="182" t="s">
        <v>261</v>
      </c>
      <c r="H147" s="183">
        <v>7</v>
      </c>
      <c r="I147" s="184"/>
      <c r="L147" s="180"/>
      <c r="M147" s="185"/>
      <c r="N147" s="186"/>
      <c r="O147" s="186"/>
      <c r="P147" s="186"/>
      <c r="Q147" s="186"/>
      <c r="R147" s="186"/>
      <c r="S147" s="186"/>
      <c r="T147" s="187"/>
      <c r="AT147" s="181" t="s">
        <v>134</v>
      </c>
      <c r="AU147" s="181" t="s">
        <v>88</v>
      </c>
      <c r="AV147" s="10" t="s">
        <v>88</v>
      </c>
      <c r="AW147" s="10" t="s">
        <v>135</v>
      </c>
      <c r="AX147" s="10" t="s">
        <v>79</v>
      </c>
      <c r="AY147" s="181" t="s">
        <v>126</v>
      </c>
    </row>
    <row r="148" spans="2:65" s="11" customFormat="1" ht="13.5">
      <c r="B148" s="188"/>
      <c r="D148" s="176" t="s">
        <v>134</v>
      </c>
      <c r="E148" s="189" t="s">
        <v>5</v>
      </c>
      <c r="F148" s="190" t="s">
        <v>136</v>
      </c>
      <c r="H148" s="191">
        <v>7</v>
      </c>
      <c r="I148" s="192"/>
      <c r="L148" s="188"/>
      <c r="M148" s="193"/>
      <c r="N148" s="194"/>
      <c r="O148" s="194"/>
      <c r="P148" s="194"/>
      <c r="Q148" s="194"/>
      <c r="R148" s="194"/>
      <c r="S148" s="194"/>
      <c r="T148" s="195"/>
      <c r="AT148" s="189" t="s">
        <v>134</v>
      </c>
      <c r="AU148" s="189" t="s">
        <v>88</v>
      </c>
      <c r="AV148" s="11" t="s">
        <v>125</v>
      </c>
      <c r="AW148" s="11" t="s">
        <v>135</v>
      </c>
      <c r="AX148" s="11" t="s">
        <v>26</v>
      </c>
      <c r="AY148" s="189" t="s">
        <v>126</v>
      </c>
    </row>
    <row r="149" spans="2:65" s="1" customFormat="1" ht="16.5" customHeight="1">
      <c r="B149" s="163"/>
      <c r="C149" s="164" t="s">
        <v>262</v>
      </c>
      <c r="D149" s="164" t="s">
        <v>127</v>
      </c>
      <c r="E149" s="165" t="s">
        <v>263</v>
      </c>
      <c r="F149" s="166" t="s">
        <v>264</v>
      </c>
      <c r="G149" s="167" t="s">
        <v>252</v>
      </c>
      <c r="H149" s="168">
        <v>35.4</v>
      </c>
      <c r="I149" s="169"/>
      <c r="J149" s="170">
        <f>ROUND(I149*H149,2)</f>
        <v>0</v>
      </c>
      <c r="K149" s="166" t="s">
        <v>194</v>
      </c>
      <c r="L149" s="40"/>
      <c r="M149" s="171" t="s">
        <v>5</v>
      </c>
      <c r="N149" s="172" t="s">
        <v>50</v>
      </c>
      <c r="O149" s="41"/>
      <c r="P149" s="173">
        <f>O149*H149</f>
        <v>0</v>
      </c>
      <c r="Q149" s="173">
        <v>0</v>
      </c>
      <c r="R149" s="173">
        <f>Q149*H149</f>
        <v>0</v>
      </c>
      <c r="S149" s="173">
        <v>0.04</v>
      </c>
      <c r="T149" s="174">
        <f>S149*H149</f>
        <v>1.4159999999999999</v>
      </c>
      <c r="AR149" s="23" t="s">
        <v>125</v>
      </c>
      <c r="AT149" s="23" t="s">
        <v>127</v>
      </c>
      <c r="AU149" s="23" t="s">
        <v>88</v>
      </c>
      <c r="AY149" s="23" t="s">
        <v>126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23" t="s">
        <v>26</v>
      </c>
      <c r="BK149" s="175">
        <f>ROUND(I149*H149,2)</f>
        <v>0</v>
      </c>
      <c r="BL149" s="23" t="s">
        <v>125</v>
      </c>
      <c r="BM149" s="23" t="s">
        <v>265</v>
      </c>
    </row>
    <row r="150" spans="2:65" s="1" customFormat="1" ht="27">
      <c r="B150" s="40"/>
      <c r="D150" s="176" t="s">
        <v>132</v>
      </c>
      <c r="F150" s="177" t="s">
        <v>266</v>
      </c>
      <c r="I150" s="178"/>
      <c r="L150" s="40"/>
      <c r="M150" s="179"/>
      <c r="N150" s="41"/>
      <c r="O150" s="41"/>
      <c r="P150" s="41"/>
      <c r="Q150" s="41"/>
      <c r="R150" s="41"/>
      <c r="S150" s="41"/>
      <c r="T150" s="69"/>
      <c r="AT150" s="23" t="s">
        <v>132</v>
      </c>
      <c r="AU150" s="23" t="s">
        <v>88</v>
      </c>
    </row>
    <row r="151" spans="2:65" s="13" customFormat="1" ht="13.5">
      <c r="B151" s="208"/>
      <c r="D151" s="176" t="s">
        <v>134</v>
      </c>
      <c r="E151" s="209" t="s">
        <v>5</v>
      </c>
      <c r="F151" s="210" t="s">
        <v>255</v>
      </c>
      <c r="H151" s="209" t="s">
        <v>5</v>
      </c>
      <c r="I151" s="211"/>
      <c r="L151" s="208"/>
      <c r="M151" s="212"/>
      <c r="N151" s="213"/>
      <c r="O151" s="213"/>
      <c r="P151" s="213"/>
      <c r="Q151" s="213"/>
      <c r="R151" s="213"/>
      <c r="S151" s="213"/>
      <c r="T151" s="214"/>
      <c r="AT151" s="209" t="s">
        <v>134</v>
      </c>
      <c r="AU151" s="209" t="s">
        <v>88</v>
      </c>
      <c r="AV151" s="13" t="s">
        <v>26</v>
      </c>
      <c r="AW151" s="13" t="s">
        <v>135</v>
      </c>
      <c r="AX151" s="13" t="s">
        <v>79</v>
      </c>
      <c r="AY151" s="209" t="s">
        <v>126</v>
      </c>
    </row>
    <row r="152" spans="2:65" s="10" customFormat="1" ht="13.5">
      <c r="B152" s="180"/>
      <c r="D152" s="176" t="s">
        <v>134</v>
      </c>
      <c r="E152" s="181" t="s">
        <v>5</v>
      </c>
      <c r="F152" s="182" t="s">
        <v>267</v>
      </c>
      <c r="H152" s="183">
        <v>35.4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134</v>
      </c>
      <c r="AU152" s="181" t="s">
        <v>88</v>
      </c>
      <c r="AV152" s="10" t="s">
        <v>88</v>
      </c>
      <c r="AW152" s="10" t="s">
        <v>135</v>
      </c>
      <c r="AX152" s="10" t="s">
        <v>79</v>
      </c>
      <c r="AY152" s="181" t="s">
        <v>126</v>
      </c>
    </row>
    <row r="153" spans="2:65" s="11" customFormat="1" ht="13.5">
      <c r="B153" s="188"/>
      <c r="D153" s="176" t="s">
        <v>134</v>
      </c>
      <c r="E153" s="189" t="s">
        <v>5</v>
      </c>
      <c r="F153" s="190" t="s">
        <v>136</v>
      </c>
      <c r="H153" s="191">
        <v>35.4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134</v>
      </c>
      <c r="AU153" s="189" t="s">
        <v>88</v>
      </c>
      <c r="AV153" s="11" t="s">
        <v>125</v>
      </c>
      <c r="AW153" s="11" t="s">
        <v>135</v>
      </c>
      <c r="AX153" s="11" t="s">
        <v>26</v>
      </c>
      <c r="AY153" s="189" t="s">
        <v>126</v>
      </c>
    </row>
    <row r="154" spans="2:65" s="1" customFormat="1" ht="16.5" customHeight="1">
      <c r="B154" s="163"/>
      <c r="C154" s="164" t="s">
        <v>268</v>
      </c>
      <c r="D154" s="164" t="s">
        <v>127</v>
      </c>
      <c r="E154" s="165" t="s">
        <v>269</v>
      </c>
      <c r="F154" s="166" t="s">
        <v>270</v>
      </c>
      <c r="G154" s="167" t="s">
        <v>271</v>
      </c>
      <c r="H154" s="168">
        <v>10</v>
      </c>
      <c r="I154" s="169"/>
      <c r="J154" s="170">
        <f>ROUND(I154*H154,2)</f>
        <v>0</v>
      </c>
      <c r="K154" s="166" t="s">
        <v>194</v>
      </c>
      <c r="L154" s="40"/>
      <c r="M154" s="171" t="s">
        <v>5</v>
      </c>
      <c r="N154" s="172" t="s">
        <v>50</v>
      </c>
      <c r="O154" s="41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AR154" s="23" t="s">
        <v>125</v>
      </c>
      <c r="AT154" s="23" t="s">
        <v>127</v>
      </c>
      <c r="AU154" s="23" t="s">
        <v>88</v>
      </c>
      <c r="AY154" s="23" t="s">
        <v>126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23" t="s">
        <v>26</v>
      </c>
      <c r="BK154" s="175">
        <f>ROUND(I154*H154,2)</f>
        <v>0</v>
      </c>
      <c r="BL154" s="23" t="s">
        <v>125</v>
      </c>
      <c r="BM154" s="23" t="s">
        <v>272</v>
      </c>
    </row>
    <row r="155" spans="2:65" s="1" customFormat="1" ht="27">
      <c r="B155" s="40"/>
      <c r="D155" s="176" t="s">
        <v>132</v>
      </c>
      <c r="F155" s="177" t="s">
        <v>273</v>
      </c>
      <c r="I155" s="178"/>
      <c r="L155" s="40"/>
      <c r="M155" s="179"/>
      <c r="N155" s="41"/>
      <c r="O155" s="41"/>
      <c r="P155" s="41"/>
      <c r="Q155" s="41"/>
      <c r="R155" s="41"/>
      <c r="S155" s="41"/>
      <c r="T155" s="69"/>
      <c r="AT155" s="23" t="s">
        <v>132</v>
      </c>
      <c r="AU155" s="23" t="s">
        <v>88</v>
      </c>
    </row>
    <row r="156" spans="2:65" s="10" customFormat="1" ht="13.5">
      <c r="B156" s="180"/>
      <c r="D156" s="176" t="s">
        <v>134</v>
      </c>
      <c r="E156" s="181" t="s">
        <v>5</v>
      </c>
      <c r="F156" s="182" t="s">
        <v>274</v>
      </c>
      <c r="H156" s="183">
        <v>10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134</v>
      </c>
      <c r="AU156" s="181" t="s">
        <v>88</v>
      </c>
      <c r="AV156" s="10" t="s">
        <v>88</v>
      </c>
      <c r="AW156" s="10" t="s">
        <v>135</v>
      </c>
      <c r="AX156" s="10" t="s">
        <v>79</v>
      </c>
      <c r="AY156" s="181" t="s">
        <v>126</v>
      </c>
    </row>
    <row r="157" spans="2:65" s="11" customFormat="1" ht="13.5">
      <c r="B157" s="188"/>
      <c r="D157" s="176" t="s">
        <v>134</v>
      </c>
      <c r="E157" s="189" t="s">
        <v>5</v>
      </c>
      <c r="F157" s="190" t="s">
        <v>136</v>
      </c>
      <c r="H157" s="191">
        <v>10</v>
      </c>
      <c r="I157" s="192"/>
      <c r="L157" s="188"/>
      <c r="M157" s="193"/>
      <c r="N157" s="194"/>
      <c r="O157" s="194"/>
      <c r="P157" s="194"/>
      <c r="Q157" s="194"/>
      <c r="R157" s="194"/>
      <c r="S157" s="194"/>
      <c r="T157" s="195"/>
      <c r="AT157" s="189" t="s">
        <v>134</v>
      </c>
      <c r="AU157" s="189" t="s">
        <v>88</v>
      </c>
      <c r="AV157" s="11" t="s">
        <v>125</v>
      </c>
      <c r="AW157" s="11" t="s">
        <v>135</v>
      </c>
      <c r="AX157" s="11" t="s">
        <v>26</v>
      </c>
      <c r="AY157" s="189" t="s">
        <v>126</v>
      </c>
    </row>
    <row r="158" spans="2:65" s="1" customFormat="1" ht="25.5" customHeight="1">
      <c r="B158" s="163"/>
      <c r="C158" s="215" t="s">
        <v>11</v>
      </c>
      <c r="D158" s="215" t="s">
        <v>275</v>
      </c>
      <c r="E158" s="216" t="s">
        <v>276</v>
      </c>
      <c r="F158" s="217" t="s">
        <v>277</v>
      </c>
      <c r="G158" s="218" t="s">
        <v>202</v>
      </c>
      <c r="H158" s="219">
        <v>10</v>
      </c>
      <c r="I158" s="220"/>
      <c r="J158" s="221">
        <f>ROUND(I158*H158,2)</f>
        <v>0</v>
      </c>
      <c r="K158" s="217" t="s">
        <v>5</v>
      </c>
      <c r="L158" s="222"/>
      <c r="M158" s="223" t="s">
        <v>5</v>
      </c>
      <c r="N158" s="224" t="s">
        <v>50</v>
      </c>
      <c r="O158" s="41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AR158" s="23" t="s">
        <v>232</v>
      </c>
      <c r="AT158" s="23" t="s">
        <v>275</v>
      </c>
      <c r="AU158" s="23" t="s">
        <v>88</v>
      </c>
      <c r="AY158" s="23" t="s">
        <v>126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23" t="s">
        <v>26</v>
      </c>
      <c r="BK158" s="175">
        <f>ROUND(I158*H158,2)</f>
        <v>0</v>
      </c>
      <c r="BL158" s="23" t="s">
        <v>125</v>
      </c>
      <c r="BM158" s="23" t="s">
        <v>278</v>
      </c>
    </row>
    <row r="159" spans="2:65" s="10" customFormat="1" ht="13.5">
      <c r="B159" s="180"/>
      <c r="D159" s="176" t="s">
        <v>134</v>
      </c>
      <c r="E159" s="181" t="s">
        <v>5</v>
      </c>
      <c r="F159" s="182" t="s">
        <v>279</v>
      </c>
      <c r="H159" s="183">
        <v>10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134</v>
      </c>
      <c r="AU159" s="181" t="s">
        <v>88</v>
      </c>
      <c r="AV159" s="10" t="s">
        <v>88</v>
      </c>
      <c r="AW159" s="10" t="s">
        <v>135</v>
      </c>
      <c r="AX159" s="10" t="s">
        <v>79</v>
      </c>
      <c r="AY159" s="181" t="s">
        <v>126</v>
      </c>
    </row>
    <row r="160" spans="2:65" s="11" customFormat="1" ht="13.5">
      <c r="B160" s="188"/>
      <c r="D160" s="176" t="s">
        <v>134</v>
      </c>
      <c r="E160" s="189" t="s">
        <v>5</v>
      </c>
      <c r="F160" s="190" t="s">
        <v>136</v>
      </c>
      <c r="H160" s="191">
        <v>10</v>
      </c>
      <c r="I160" s="192"/>
      <c r="L160" s="188"/>
      <c r="M160" s="193"/>
      <c r="N160" s="194"/>
      <c r="O160" s="194"/>
      <c r="P160" s="194"/>
      <c r="Q160" s="194"/>
      <c r="R160" s="194"/>
      <c r="S160" s="194"/>
      <c r="T160" s="195"/>
      <c r="AT160" s="189" t="s">
        <v>134</v>
      </c>
      <c r="AU160" s="189" t="s">
        <v>88</v>
      </c>
      <c r="AV160" s="11" t="s">
        <v>125</v>
      </c>
      <c r="AW160" s="11" t="s">
        <v>135</v>
      </c>
      <c r="AX160" s="11" t="s">
        <v>26</v>
      </c>
      <c r="AY160" s="189" t="s">
        <v>126</v>
      </c>
    </row>
    <row r="161" spans="2:65" s="1" customFormat="1" ht="25.5" customHeight="1">
      <c r="B161" s="163"/>
      <c r="C161" s="164" t="s">
        <v>280</v>
      </c>
      <c r="D161" s="164" t="s">
        <v>127</v>
      </c>
      <c r="E161" s="165" t="s">
        <v>281</v>
      </c>
      <c r="F161" s="166" t="s">
        <v>282</v>
      </c>
      <c r="G161" s="167" t="s">
        <v>271</v>
      </c>
      <c r="H161" s="168">
        <v>131.708</v>
      </c>
      <c r="I161" s="169"/>
      <c r="J161" s="170">
        <f>ROUND(I161*H161,2)</f>
        <v>0</v>
      </c>
      <c r="K161" s="166" t="s">
        <v>194</v>
      </c>
      <c r="L161" s="40"/>
      <c r="M161" s="171" t="s">
        <v>5</v>
      </c>
      <c r="N161" s="172" t="s">
        <v>50</v>
      </c>
      <c r="O161" s="41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AR161" s="23" t="s">
        <v>125</v>
      </c>
      <c r="AT161" s="23" t="s">
        <v>127</v>
      </c>
      <c r="AU161" s="23" t="s">
        <v>88</v>
      </c>
      <c r="AY161" s="23" t="s">
        <v>126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23" t="s">
        <v>26</v>
      </c>
      <c r="BK161" s="175">
        <f>ROUND(I161*H161,2)</f>
        <v>0</v>
      </c>
      <c r="BL161" s="23" t="s">
        <v>125</v>
      </c>
      <c r="BM161" s="23" t="s">
        <v>283</v>
      </c>
    </row>
    <row r="162" spans="2:65" s="1" customFormat="1" ht="27">
      <c r="B162" s="40"/>
      <c r="D162" s="176" t="s">
        <v>132</v>
      </c>
      <c r="F162" s="177" t="s">
        <v>284</v>
      </c>
      <c r="I162" s="178"/>
      <c r="L162" s="40"/>
      <c r="M162" s="179"/>
      <c r="N162" s="41"/>
      <c r="O162" s="41"/>
      <c r="P162" s="41"/>
      <c r="Q162" s="41"/>
      <c r="R162" s="41"/>
      <c r="S162" s="41"/>
      <c r="T162" s="69"/>
      <c r="AT162" s="23" t="s">
        <v>132</v>
      </c>
      <c r="AU162" s="23" t="s">
        <v>88</v>
      </c>
    </row>
    <row r="163" spans="2:65" s="13" customFormat="1" ht="13.5">
      <c r="B163" s="208"/>
      <c r="D163" s="176" t="s">
        <v>134</v>
      </c>
      <c r="E163" s="209" t="s">
        <v>5</v>
      </c>
      <c r="F163" s="210" t="s">
        <v>285</v>
      </c>
      <c r="H163" s="209" t="s">
        <v>5</v>
      </c>
      <c r="I163" s="211"/>
      <c r="L163" s="208"/>
      <c r="M163" s="212"/>
      <c r="N163" s="213"/>
      <c r="O163" s="213"/>
      <c r="P163" s="213"/>
      <c r="Q163" s="213"/>
      <c r="R163" s="213"/>
      <c r="S163" s="213"/>
      <c r="T163" s="214"/>
      <c r="AT163" s="209" t="s">
        <v>134</v>
      </c>
      <c r="AU163" s="209" t="s">
        <v>88</v>
      </c>
      <c r="AV163" s="13" t="s">
        <v>26</v>
      </c>
      <c r="AW163" s="13" t="s">
        <v>135</v>
      </c>
      <c r="AX163" s="13" t="s">
        <v>79</v>
      </c>
      <c r="AY163" s="209" t="s">
        <v>126</v>
      </c>
    </row>
    <row r="164" spans="2:65" s="10" customFormat="1" ht="13.5">
      <c r="B164" s="180"/>
      <c r="D164" s="176" t="s">
        <v>134</v>
      </c>
      <c r="E164" s="181" t="s">
        <v>5</v>
      </c>
      <c r="F164" s="182" t="s">
        <v>286</v>
      </c>
      <c r="H164" s="183">
        <v>75.445800000000006</v>
      </c>
      <c r="I164" s="184"/>
      <c r="L164" s="180"/>
      <c r="M164" s="185"/>
      <c r="N164" s="186"/>
      <c r="O164" s="186"/>
      <c r="P164" s="186"/>
      <c r="Q164" s="186"/>
      <c r="R164" s="186"/>
      <c r="S164" s="186"/>
      <c r="T164" s="187"/>
      <c r="AT164" s="181" t="s">
        <v>134</v>
      </c>
      <c r="AU164" s="181" t="s">
        <v>88</v>
      </c>
      <c r="AV164" s="10" t="s">
        <v>88</v>
      </c>
      <c r="AW164" s="10" t="s">
        <v>135</v>
      </c>
      <c r="AX164" s="10" t="s">
        <v>79</v>
      </c>
      <c r="AY164" s="181" t="s">
        <v>126</v>
      </c>
    </row>
    <row r="165" spans="2:65" s="13" customFormat="1" ht="13.5">
      <c r="B165" s="208"/>
      <c r="D165" s="176" t="s">
        <v>134</v>
      </c>
      <c r="E165" s="209" t="s">
        <v>5</v>
      </c>
      <c r="F165" s="210" t="s">
        <v>287</v>
      </c>
      <c r="H165" s="209" t="s">
        <v>5</v>
      </c>
      <c r="I165" s="211"/>
      <c r="L165" s="208"/>
      <c r="M165" s="212"/>
      <c r="N165" s="213"/>
      <c r="O165" s="213"/>
      <c r="P165" s="213"/>
      <c r="Q165" s="213"/>
      <c r="R165" s="213"/>
      <c r="S165" s="213"/>
      <c r="T165" s="214"/>
      <c r="AT165" s="209" t="s">
        <v>134</v>
      </c>
      <c r="AU165" s="209" t="s">
        <v>88</v>
      </c>
      <c r="AV165" s="13" t="s">
        <v>26</v>
      </c>
      <c r="AW165" s="13" t="s">
        <v>135</v>
      </c>
      <c r="AX165" s="13" t="s">
        <v>79</v>
      </c>
      <c r="AY165" s="209" t="s">
        <v>126</v>
      </c>
    </row>
    <row r="166" spans="2:65" s="10" customFormat="1" ht="13.5">
      <c r="B166" s="180"/>
      <c r="D166" s="176" t="s">
        <v>134</v>
      </c>
      <c r="E166" s="181" t="s">
        <v>5</v>
      </c>
      <c r="F166" s="182" t="s">
        <v>288</v>
      </c>
      <c r="H166" s="183">
        <v>56.262599999999999</v>
      </c>
      <c r="I166" s="184"/>
      <c r="L166" s="180"/>
      <c r="M166" s="185"/>
      <c r="N166" s="186"/>
      <c r="O166" s="186"/>
      <c r="P166" s="186"/>
      <c r="Q166" s="186"/>
      <c r="R166" s="186"/>
      <c r="S166" s="186"/>
      <c r="T166" s="187"/>
      <c r="AT166" s="181" t="s">
        <v>134</v>
      </c>
      <c r="AU166" s="181" t="s">
        <v>88</v>
      </c>
      <c r="AV166" s="10" t="s">
        <v>88</v>
      </c>
      <c r="AW166" s="10" t="s">
        <v>135</v>
      </c>
      <c r="AX166" s="10" t="s">
        <v>79</v>
      </c>
      <c r="AY166" s="181" t="s">
        <v>126</v>
      </c>
    </row>
    <row r="167" spans="2:65" s="11" customFormat="1" ht="13.5">
      <c r="B167" s="188"/>
      <c r="D167" s="176" t="s">
        <v>134</v>
      </c>
      <c r="E167" s="189" t="s">
        <v>5</v>
      </c>
      <c r="F167" s="190" t="s">
        <v>136</v>
      </c>
      <c r="H167" s="191">
        <v>131.70840000000001</v>
      </c>
      <c r="I167" s="192"/>
      <c r="L167" s="188"/>
      <c r="M167" s="193"/>
      <c r="N167" s="194"/>
      <c r="O167" s="194"/>
      <c r="P167" s="194"/>
      <c r="Q167" s="194"/>
      <c r="R167" s="194"/>
      <c r="S167" s="194"/>
      <c r="T167" s="195"/>
      <c r="AT167" s="189" t="s">
        <v>134</v>
      </c>
      <c r="AU167" s="189" t="s">
        <v>88</v>
      </c>
      <c r="AV167" s="11" t="s">
        <v>125</v>
      </c>
      <c r="AW167" s="11" t="s">
        <v>135</v>
      </c>
      <c r="AX167" s="11" t="s">
        <v>26</v>
      </c>
      <c r="AY167" s="189" t="s">
        <v>126</v>
      </c>
    </row>
    <row r="168" spans="2:65" s="1" customFormat="1" ht="25.5" customHeight="1">
      <c r="B168" s="163"/>
      <c r="C168" s="164" t="s">
        <v>289</v>
      </c>
      <c r="D168" s="164" t="s">
        <v>127</v>
      </c>
      <c r="E168" s="165" t="s">
        <v>290</v>
      </c>
      <c r="F168" s="166" t="s">
        <v>291</v>
      </c>
      <c r="G168" s="167" t="s">
        <v>271</v>
      </c>
      <c r="H168" s="168">
        <v>131.708</v>
      </c>
      <c r="I168" s="169"/>
      <c r="J168" s="170">
        <f>ROUND(I168*H168,2)</f>
        <v>0</v>
      </c>
      <c r="K168" s="166" t="s">
        <v>194</v>
      </c>
      <c r="L168" s="40"/>
      <c r="M168" s="171" t="s">
        <v>5</v>
      </c>
      <c r="N168" s="172" t="s">
        <v>50</v>
      </c>
      <c r="O168" s="41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AR168" s="23" t="s">
        <v>125</v>
      </c>
      <c r="AT168" s="23" t="s">
        <v>127</v>
      </c>
      <c r="AU168" s="23" t="s">
        <v>88</v>
      </c>
      <c r="AY168" s="23" t="s">
        <v>126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23" t="s">
        <v>26</v>
      </c>
      <c r="BK168" s="175">
        <f>ROUND(I168*H168,2)</f>
        <v>0</v>
      </c>
      <c r="BL168" s="23" t="s">
        <v>125</v>
      </c>
      <c r="BM168" s="23" t="s">
        <v>292</v>
      </c>
    </row>
    <row r="169" spans="2:65" s="1" customFormat="1" ht="40.5">
      <c r="B169" s="40"/>
      <c r="D169" s="176" t="s">
        <v>132</v>
      </c>
      <c r="F169" s="177" t="s">
        <v>293</v>
      </c>
      <c r="I169" s="178"/>
      <c r="L169" s="40"/>
      <c r="M169" s="179"/>
      <c r="N169" s="41"/>
      <c r="O169" s="41"/>
      <c r="P169" s="41"/>
      <c r="Q169" s="41"/>
      <c r="R169" s="41"/>
      <c r="S169" s="41"/>
      <c r="T169" s="69"/>
      <c r="AT169" s="23" t="s">
        <v>132</v>
      </c>
      <c r="AU169" s="23" t="s">
        <v>88</v>
      </c>
    </row>
    <row r="170" spans="2:65" s="10" customFormat="1" ht="13.5">
      <c r="B170" s="180"/>
      <c r="D170" s="176" t="s">
        <v>134</v>
      </c>
      <c r="E170" s="181" t="s">
        <v>5</v>
      </c>
      <c r="F170" s="182" t="s">
        <v>294</v>
      </c>
      <c r="H170" s="183">
        <v>131.708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134</v>
      </c>
      <c r="AU170" s="181" t="s">
        <v>88</v>
      </c>
      <c r="AV170" s="10" t="s">
        <v>88</v>
      </c>
      <c r="AW170" s="10" t="s">
        <v>135</v>
      </c>
      <c r="AX170" s="10" t="s">
        <v>79</v>
      </c>
      <c r="AY170" s="181" t="s">
        <v>126</v>
      </c>
    </row>
    <row r="171" spans="2:65" s="11" customFormat="1" ht="13.5">
      <c r="B171" s="188"/>
      <c r="D171" s="176" t="s">
        <v>134</v>
      </c>
      <c r="E171" s="189" t="s">
        <v>5</v>
      </c>
      <c r="F171" s="190" t="s">
        <v>136</v>
      </c>
      <c r="H171" s="191">
        <v>131.708</v>
      </c>
      <c r="I171" s="192"/>
      <c r="L171" s="188"/>
      <c r="M171" s="193"/>
      <c r="N171" s="194"/>
      <c r="O171" s="194"/>
      <c r="P171" s="194"/>
      <c r="Q171" s="194"/>
      <c r="R171" s="194"/>
      <c r="S171" s="194"/>
      <c r="T171" s="195"/>
      <c r="AT171" s="189" t="s">
        <v>134</v>
      </c>
      <c r="AU171" s="189" t="s">
        <v>88</v>
      </c>
      <c r="AV171" s="11" t="s">
        <v>125</v>
      </c>
      <c r="AW171" s="11" t="s">
        <v>135</v>
      </c>
      <c r="AX171" s="11" t="s">
        <v>26</v>
      </c>
      <c r="AY171" s="189" t="s">
        <v>126</v>
      </c>
    </row>
    <row r="172" spans="2:65" s="1" customFormat="1" ht="16.5" customHeight="1">
      <c r="B172" s="163"/>
      <c r="C172" s="164" t="s">
        <v>295</v>
      </c>
      <c r="D172" s="164" t="s">
        <v>127</v>
      </c>
      <c r="E172" s="165" t="s">
        <v>296</v>
      </c>
      <c r="F172" s="166" t="s">
        <v>297</v>
      </c>
      <c r="G172" s="167" t="s">
        <v>271</v>
      </c>
      <c r="H172" s="168">
        <v>1.5</v>
      </c>
      <c r="I172" s="169"/>
      <c r="J172" s="170">
        <f>ROUND(I172*H172,2)</f>
        <v>0</v>
      </c>
      <c r="K172" s="166" t="s">
        <v>194</v>
      </c>
      <c r="L172" s="40"/>
      <c r="M172" s="171" t="s">
        <v>5</v>
      </c>
      <c r="N172" s="172" t="s">
        <v>50</v>
      </c>
      <c r="O172" s="41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AR172" s="23" t="s">
        <v>125</v>
      </c>
      <c r="AT172" s="23" t="s">
        <v>127</v>
      </c>
      <c r="AU172" s="23" t="s">
        <v>88</v>
      </c>
      <c r="AY172" s="23" t="s">
        <v>126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23" t="s">
        <v>26</v>
      </c>
      <c r="BK172" s="175">
        <f>ROUND(I172*H172,2)</f>
        <v>0</v>
      </c>
      <c r="BL172" s="23" t="s">
        <v>125</v>
      </c>
      <c r="BM172" s="23" t="s">
        <v>298</v>
      </c>
    </row>
    <row r="173" spans="2:65" s="1" customFormat="1" ht="13.5">
      <c r="B173" s="40"/>
      <c r="D173" s="176" t="s">
        <v>132</v>
      </c>
      <c r="F173" s="177" t="s">
        <v>299</v>
      </c>
      <c r="I173" s="178"/>
      <c r="L173" s="40"/>
      <c r="M173" s="179"/>
      <c r="N173" s="41"/>
      <c r="O173" s="41"/>
      <c r="P173" s="41"/>
      <c r="Q173" s="41"/>
      <c r="R173" s="41"/>
      <c r="S173" s="41"/>
      <c r="T173" s="69"/>
      <c r="AT173" s="23" t="s">
        <v>132</v>
      </c>
      <c r="AU173" s="23" t="s">
        <v>88</v>
      </c>
    </row>
    <row r="174" spans="2:65" s="10" customFormat="1" ht="13.5">
      <c r="B174" s="180"/>
      <c r="D174" s="176" t="s">
        <v>134</v>
      </c>
      <c r="E174" s="181" t="s">
        <v>5</v>
      </c>
      <c r="F174" s="182" t="s">
        <v>300</v>
      </c>
      <c r="H174" s="183">
        <v>1.5</v>
      </c>
      <c r="I174" s="184"/>
      <c r="L174" s="180"/>
      <c r="M174" s="185"/>
      <c r="N174" s="186"/>
      <c r="O174" s="186"/>
      <c r="P174" s="186"/>
      <c r="Q174" s="186"/>
      <c r="R174" s="186"/>
      <c r="S174" s="186"/>
      <c r="T174" s="187"/>
      <c r="AT174" s="181" t="s">
        <v>134</v>
      </c>
      <c r="AU174" s="181" t="s">
        <v>88</v>
      </c>
      <c r="AV174" s="10" t="s">
        <v>88</v>
      </c>
      <c r="AW174" s="10" t="s">
        <v>135</v>
      </c>
      <c r="AX174" s="10" t="s">
        <v>79</v>
      </c>
      <c r="AY174" s="181" t="s">
        <v>126</v>
      </c>
    </row>
    <row r="175" spans="2:65" s="11" customFormat="1" ht="13.5">
      <c r="B175" s="188"/>
      <c r="D175" s="176" t="s">
        <v>134</v>
      </c>
      <c r="E175" s="189" t="s">
        <v>5</v>
      </c>
      <c r="F175" s="190" t="s">
        <v>136</v>
      </c>
      <c r="H175" s="191">
        <v>1.5</v>
      </c>
      <c r="I175" s="192"/>
      <c r="L175" s="188"/>
      <c r="M175" s="193"/>
      <c r="N175" s="194"/>
      <c r="O175" s="194"/>
      <c r="P175" s="194"/>
      <c r="Q175" s="194"/>
      <c r="R175" s="194"/>
      <c r="S175" s="194"/>
      <c r="T175" s="195"/>
      <c r="AT175" s="189" t="s">
        <v>134</v>
      </c>
      <c r="AU175" s="189" t="s">
        <v>88</v>
      </c>
      <c r="AV175" s="11" t="s">
        <v>125</v>
      </c>
      <c r="AW175" s="11" t="s">
        <v>135</v>
      </c>
      <c r="AX175" s="11" t="s">
        <v>26</v>
      </c>
      <c r="AY175" s="189" t="s">
        <v>126</v>
      </c>
    </row>
    <row r="176" spans="2:65" s="1" customFormat="1" ht="16.5" customHeight="1">
      <c r="B176" s="163"/>
      <c r="C176" s="164" t="s">
        <v>301</v>
      </c>
      <c r="D176" s="164" t="s">
        <v>127</v>
      </c>
      <c r="E176" s="165" t="s">
        <v>302</v>
      </c>
      <c r="F176" s="166" t="s">
        <v>303</v>
      </c>
      <c r="G176" s="167" t="s">
        <v>271</v>
      </c>
      <c r="H176" s="168">
        <v>18.254000000000001</v>
      </c>
      <c r="I176" s="169"/>
      <c r="J176" s="170">
        <f>ROUND(I176*H176,2)</f>
        <v>0</v>
      </c>
      <c r="K176" s="166" t="s">
        <v>194</v>
      </c>
      <c r="L176" s="40"/>
      <c r="M176" s="171" t="s">
        <v>5</v>
      </c>
      <c r="N176" s="172" t="s">
        <v>50</v>
      </c>
      <c r="O176" s="41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AR176" s="23" t="s">
        <v>125</v>
      </c>
      <c r="AT176" s="23" t="s">
        <v>127</v>
      </c>
      <c r="AU176" s="23" t="s">
        <v>88</v>
      </c>
      <c r="AY176" s="23" t="s">
        <v>126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23" t="s">
        <v>26</v>
      </c>
      <c r="BK176" s="175">
        <f>ROUND(I176*H176,2)</f>
        <v>0</v>
      </c>
      <c r="BL176" s="23" t="s">
        <v>125</v>
      </c>
      <c r="BM176" s="23" t="s">
        <v>304</v>
      </c>
    </row>
    <row r="177" spans="2:65" s="1" customFormat="1" ht="27">
      <c r="B177" s="40"/>
      <c r="D177" s="176" t="s">
        <v>132</v>
      </c>
      <c r="F177" s="177" t="s">
        <v>305</v>
      </c>
      <c r="I177" s="178"/>
      <c r="L177" s="40"/>
      <c r="M177" s="179"/>
      <c r="N177" s="41"/>
      <c r="O177" s="41"/>
      <c r="P177" s="41"/>
      <c r="Q177" s="41"/>
      <c r="R177" s="41"/>
      <c r="S177" s="41"/>
      <c r="T177" s="69"/>
      <c r="AT177" s="23" t="s">
        <v>132</v>
      </c>
      <c r="AU177" s="23" t="s">
        <v>88</v>
      </c>
    </row>
    <row r="178" spans="2:65" s="10" customFormat="1" ht="27">
      <c r="B178" s="180"/>
      <c r="D178" s="176" t="s">
        <v>134</v>
      </c>
      <c r="E178" s="181" t="s">
        <v>5</v>
      </c>
      <c r="F178" s="182" t="s">
        <v>306</v>
      </c>
      <c r="H178" s="183">
        <v>9.234</v>
      </c>
      <c r="I178" s="184"/>
      <c r="L178" s="180"/>
      <c r="M178" s="185"/>
      <c r="N178" s="186"/>
      <c r="O178" s="186"/>
      <c r="P178" s="186"/>
      <c r="Q178" s="186"/>
      <c r="R178" s="186"/>
      <c r="S178" s="186"/>
      <c r="T178" s="187"/>
      <c r="AT178" s="181" t="s">
        <v>134</v>
      </c>
      <c r="AU178" s="181" t="s">
        <v>88</v>
      </c>
      <c r="AV178" s="10" t="s">
        <v>88</v>
      </c>
      <c r="AW178" s="10" t="s">
        <v>135</v>
      </c>
      <c r="AX178" s="10" t="s">
        <v>79</v>
      </c>
      <c r="AY178" s="181" t="s">
        <v>126</v>
      </c>
    </row>
    <row r="179" spans="2:65" s="10" customFormat="1" ht="27">
      <c r="B179" s="180"/>
      <c r="D179" s="176" t="s">
        <v>134</v>
      </c>
      <c r="E179" s="181" t="s">
        <v>5</v>
      </c>
      <c r="F179" s="182" t="s">
        <v>307</v>
      </c>
      <c r="H179" s="183">
        <v>8.82</v>
      </c>
      <c r="I179" s="184"/>
      <c r="L179" s="180"/>
      <c r="M179" s="185"/>
      <c r="N179" s="186"/>
      <c r="O179" s="186"/>
      <c r="P179" s="186"/>
      <c r="Q179" s="186"/>
      <c r="R179" s="186"/>
      <c r="S179" s="186"/>
      <c r="T179" s="187"/>
      <c r="AT179" s="181" t="s">
        <v>134</v>
      </c>
      <c r="AU179" s="181" t="s">
        <v>88</v>
      </c>
      <c r="AV179" s="10" t="s">
        <v>88</v>
      </c>
      <c r="AW179" s="10" t="s">
        <v>135</v>
      </c>
      <c r="AX179" s="10" t="s">
        <v>79</v>
      </c>
      <c r="AY179" s="181" t="s">
        <v>126</v>
      </c>
    </row>
    <row r="180" spans="2:65" s="10" customFormat="1" ht="13.5">
      <c r="B180" s="180"/>
      <c r="D180" s="176" t="s">
        <v>134</v>
      </c>
      <c r="E180" s="181" t="s">
        <v>5</v>
      </c>
      <c r="F180" s="182" t="s">
        <v>308</v>
      </c>
      <c r="H180" s="183">
        <v>0.2</v>
      </c>
      <c r="I180" s="184"/>
      <c r="L180" s="180"/>
      <c r="M180" s="185"/>
      <c r="N180" s="186"/>
      <c r="O180" s="186"/>
      <c r="P180" s="186"/>
      <c r="Q180" s="186"/>
      <c r="R180" s="186"/>
      <c r="S180" s="186"/>
      <c r="T180" s="187"/>
      <c r="AT180" s="181" t="s">
        <v>134</v>
      </c>
      <c r="AU180" s="181" t="s">
        <v>88</v>
      </c>
      <c r="AV180" s="10" t="s">
        <v>88</v>
      </c>
      <c r="AW180" s="10" t="s">
        <v>135</v>
      </c>
      <c r="AX180" s="10" t="s">
        <v>79</v>
      </c>
      <c r="AY180" s="181" t="s">
        <v>126</v>
      </c>
    </row>
    <row r="181" spans="2:65" s="11" customFormat="1" ht="13.5">
      <c r="B181" s="188"/>
      <c r="D181" s="176" t="s">
        <v>134</v>
      </c>
      <c r="E181" s="189" t="s">
        <v>5</v>
      </c>
      <c r="F181" s="190" t="s">
        <v>136</v>
      </c>
      <c r="H181" s="191">
        <v>18.254000000000001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134</v>
      </c>
      <c r="AU181" s="189" t="s">
        <v>88</v>
      </c>
      <c r="AV181" s="11" t="s">
        <v>125</v>
      </c>
      <c r="AW181" s="11" t="s">
        <v>135</v>
      </c>
      <c r="AX181" s="11" t="s">
        <v>26</v>
      </c>
      <c r="AY181" s="189" t="s">
        <v>126</v>
      </c>
    </row>
    <row r="182" spans="2:65" s="1" customFormat="1" ht="16.5" customHeight="1">
      <c r="B182" s="163"/>
      <c r="C182" s="164" t="s">
        <v>309</v>
      </c>
      <c r="D182" s="164" t="s">
        <v>127</v>
      </c>
      <c r="E182" s="165" t="s">
        <v>310</v>
      </c>
      <c r="F182" s="166" t="s">
        <v>311</v>
      </c>
      <c r="G182" s="167" t="s">
        <v>271</v>
      </c>
      <c r="H182" s="168">
        <v>18.254000000000001</v>
      </c>
      <c r="I182" s="169"/>
      <c r="J182" s="170">
        <f>ROUND(I182*H182,2)</f>
        <v>0</v>
      </c>
      <c r="K182" s="166" t="s">
        <v>194</v>
      </c>
      <c r="L182" s="40"/>
      <c r="M182" s="171" t="s">
        <v>5</v>
      </c>
      <c r="N182" s="172" t="s">
        <v>50</v>
      </c>
      <c r="O182" s="41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AR182" s="23" t="s">
        <v>125</v>
      </c>
      <c r="AT182" s="23" t="s">
        <v>127</v>
      </c>
      <c r="AU182" s="23" t="s">
        <v>88</v>
      </c>
      <c r="AY182" s="23" t="s">
        <v>126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23" t="s">
        <v>26</v>
      </c>
      <c r="BK182" s="175">
        <f>ROUND(I182*H182,2)</f>
        <v>0</v>
      </c>
      <c r="BL182" s="23" t="s">
        <v>125</v>
      </c>
      <c r="BM182" s="23" t="s">
        <v>312</v>
      </c>
    </row>
    <row r="183" spans="2:65" s="1" customFormat="1" ht="27">
      <c r="B183" s="40"/>
      <c r="D183" s="176" t="s">
        <v>132</v>
      </c>
      <c r="F183" s="177" t="s">
        <v>313</v>
      </c>
      <c r="I183" s="178"/>
      <c r="L183" s="40"/>
      <c r="M183" s="179"/>
      <c r="N183" s="41"/>
      <c r="O183" s="41"/>
      <c r="P183" s="41"/>
      <c r="Q183" s="41"/>
      <c r="R183" s="41"/>
      <c r="S183" s="41"/>
      <c r="T183" s="69"/>
      <c r="AT183" s="23" t="s">
        <v>132</v>
      </c>
      <c r="AU183" s="23" t="s">
        <v>88</v>
      </c>
    </row>
    <row r="184" spans="2:65" s="10" customFormat="1" ht="13.5">
      <c r="B184" s="180"/>
      <c r="D184" s="176" t="s">
        <v>134</v>
      </c>
      <c r="E184" s="181" t="s">
        <v>5</v>
      </c>
      <c r="F184" s="182" t="s">
        <v>314</v>
      </c>
      <c r="H184" s="183">
        <v>18.254000000000001</v>
      </c>
      <c r="I184" s="184"/>
      <c r="L184" s="180"/>
      <c r="M184" s="185"/>
      <c r="N184" s="186"/>
      <c r="O184" s="186"/>
      <c r="P184" s="186"/>
      <c r="Q184" s="186"/>
      <c r="R184" s="186"/>
      <c r="S184" s="186"/>
      <c r="T184" s="187"/>
      <c r="AT184" s="181" t="s">
        <v>134</v>
      </c>
      <c r="AU184" s="181" t="s">
        <v>88</v>
      </c>
      <c r="AV184" s="10" t="s">
        <v>88</v>
      </c>
      <c r="AW184" s="10" t="s">
        <v>135</v>
      </c>
      <c r="AX184" s="10" t="s">
        <v>79</v>
      </c>
      <c r="AY184" s="181" t="s">
        <v>126</v>
      </c>
    </row>
    <row r="185" spans="2:65" s="11" customFormat="1" ht="13.5">
      <c r="B185" s="188"/>
      <c r="D185" s="176" t="s">
        <v>134</v>
      </c>
      <c r="E185" s="189" t="s">
        <v>5</v>
      </c>
      <c r="F185" s="190" t="s">
        <v>136</v>
      </c>
      <c r="H185" s="191">
        <v>18.254000000000001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134</v>
      </c>
      <c r="AU185" s="189" t="s">
        <v>88</v>
      </c>
      <c r="AV185" s="11" t="s">
        <v>125</v>
      </c>
      <c r="AW185" s="11" t="s">
        <v>135</v>
      </c>
      <c r="AX185" s="11" t="s">
        <v>26</v>
      </c>
      <c r="AY185" s="189" t="s">
        <v>126</v>
      </c>
    </row>
    <row r="186" spans="2:65" s="1" customFormat="1" ht="16.5" customHeight="1">
      <c r="B186" s="163"/>
      <c r="C186" s="164" t="s">
        <v>10</v>
      </c>
      <c r="D186" s="164" t="s">
        <v>127</v>
      </c>
      <c r="E186" s="165" t="s">
        <v>315</v>
      </c>
      <c r="F186" s="166" t="s">
        <v>316</v>
      </c>
      <c r="G186" s="167" t="s">
        <v>271</v>
      </c>
      <c r="H186" s="168">
        <v>22.05</v>
      </c>
      <c r="I186" s="169"/>
      <c r="J186" s="170">
        <f>ROUND(I186*H186,2)</f>
        <v>0</v>
      </c>
      <c r="K186" s="166" t="s">
        <v>194</v>
      </c>
      <c r="L186" s="40"/>
      <c r="M186" s="171" t="s">
        <v>5</v>
      </c>
      <c r="N186" s="172" t="s">
        <v>50</v>
      </c>
      <c r="O186" s="41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AR186" s="23" t="s">
        <v>125</v>
      </c>
      <c r="AT186" s="23" t="s">
        <v>127</v>
      </c>
      <c r="AU186" s="23" t="s">
        <v>88</v>
      </c>
      <c r="AY186" s="23" t="s">
        <v>126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23" t="s">
        <v>26</v>
      </c>
      <c r="BK186" s="175">
        <f>ROUND(I186*H186,2)</f>
        <v>0</v>
      </c>
      <c r="BL186" s="23" t="s">
        <v>125</v>
      </c>
      <c r="BM186" s="23" t="s">
        <v>317</v>
      </c>
    </row>
    <row r="187" spans="2:65" s="1" customFormat="1" ht="27">
      <c r="B187" s="40"/>
      <c r="D187" s="176" t="s">
        <v>132</v>
      </c>
      <c r="F187" s="177" t="s">
        <v>318</v>
      </c>
      <c r="I187" s="178"/>
      <c r="L187" s="40"/>
      <c r="M187" s="179"/>
      <c r="N187" s="41"/>
      <c r="O187" s="41"/>
      <c r="P187" s="41"/>
      <c r="Q187" s="41"/>
      <c r="R187" s="41"/>
      <c r="S187" s="41"/>
      <c r="T187" s="69"/>
      <c r="AT187" s="23" t="s">
        <v>132</v>
      </c>
      <c r="AU187" s="23" t="s">
        <v>88</v>
      </c>
    </row>
    <row r="188" spans="2:65" s="10" customFormat="1" ht="13.5">
      <c r="B188" s="180"/>
      <c r="D188" s="176" t="s">
        <v>134</v>
      </c>
      <c r="E188" s="181" t="s">
        <v>5</v>
      </c>
      <c r="F188" s="182" t="s">
        <v>319</v>
      </c>
      <c r="H188" s="183">
        <v>22.05</v>
      </c>
      <c r="I188" s="184"/>
      <c r="L188" s="180"/>
      <c r="M188" s="185"/>
      <c r="N188" s="186"/>
      <c r="O188" s="186"/>
      <c r="P188" s="186"/>
      <c r="Q188" s="186"/>
      <c r="R188" s="186"/>
      <c r="S188" s="186"/>
      <c r="T188" s="187"/>
      <c r="AT188" s="181" t="s">
        <v>134</v>
      </c>
      <c r="AU188" s="181" t="s">
        <v>88</v>
      </c>
      <c r="AV188" s="10" t="s">
        <v>88</v>
      </c>
      <c r="AW188" s="10" t="s">
        <v>135</v>
      </c>
      <c r="AX188" s="10" t="s">
        <v>79</v>
      </c>
      <c r="AY188" s="181" t="s">
        <v>126</v>
      </c>
    </row>
    <row r="189" spans="2:65" s="11" customFormat="1" ht="13.5">
      <c r="B189" s="188"/>
      <c r="D189" s="176" t="s">
        <v>134</v>
      </c>
      <c r="E189" s="189" t="s">
        <v>5</v>
      </c>
      <c r="F189" s="190" t="s">
        <v>136</v>
      </c>
      <c r="H189" s="191">
        <v>22.05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134</v>
      </c>
      <c r="AU189" s="189" t="s">
        <v>88</v>
      </c>
      <c r="AV189" s="11" t="s">
        <v>125</v>
      </c>
      <c r="AW189" s="11" t="s">
        <v>135</v>
      </c>
      <c r="AX189" s="11" t="s">
        <v>26</v>
      </c>
      <c r="AY189" s="189" t="s">
        <v>126</v>
      </c>
    </row>
    <row r="190" spans="2:65" s="1" customFormat="1" ht="16.5" customHeight="1">
      <c r="B190" s="163"/>
      <c r="C190" s="164" t="s">
        <v>320</v>
      </c>
      <c r="D190" s="164" t="s">
        <v>127</v>
      </c>
      <c r="E190" s="165" t="s">
        <v>321</v>
      </c>
      <c r="F190" s="166" t="s">
        <v>322</v>
      </c>
      <c r="G190" s="167" t="s">
        <v>271</v>
      </c>
      <c r="H190" s="168">
        <v>22.05</v>
      </c>
      <c r="I190" s="169"/>
      <c r="J190" s="170">
        <f>ROUND(I190*H190,2)</f>
        <v>0</v>
      </c>
      <c r="K190" s="166" t="s">
        <v>194</v>
      </c>
      <c r="L190" s="40"/>
      <c r="M190" s="171" t="s">
        <v>5</v>
      </c>
      <c r="N190" s="172" t="s">
        <v>50</v>
      </c>
      <c r="O190" s="41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AR190" s="23" t="s">
        <v>125</v>
      </c>
      <c r="AT190" s="23" t="s">
        <v>127</v>
      </c>
      <c r="AU190" s="23" t="s">
        <v>88</v>
      </c>
      <c r="AY190" s="23" t="s">
        <v>126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23" t="s">
        <v>26</v>
      </c>
      <c r="BK190" s="175">
        <f>ROUND(I190*H190,2)</f>
        <v>0</v>
      </c>
      <c r="BL190" s="23" t="s">
        <v>125</v>
      </c>
      <c r="BM190" s="23" t="s">
        <v>323</v>
      </c>
    </row>
    <row r="191" spans="2:65" s="1" customFormat="1" ht="27">
      <c r="B191" s="40"/>
      <c r="D191" s="176" t="s">
        <v>132</v>
      </c>
      <c r="F191" s="177" t="s">
        <v>324</v>
      </c>
      <c r="I191" s="178"/>
      <c r="L191" s="40"/>
      <c r="M191" s="179"/>
      <c r="N191" s="41"/>
      <c r="O191" s="41"/>
      <c r="P191" s="41"/>
      <c r="Q191" s="41"/>
      <c r="R191" s="41"/>
      <c r="S191" s="41"/>
      <c r="T191" s="69"/>
      <c r="AT191" s="23" t="s">
        <v>132</v>
      </c>
      <c r="AU191" s="23" t="s">
        <v>88</v>
      </c>
    </row>
    <row r="192" spans="2:65" s="10" customFormat="1" ht="13.5">
      <c r="B192" s="180"/>
      <c r="D192" s="176" t="s">
        <v>134</v>
      </c>
      <c r="E192" s="181" t="s">
        <v>5</v>
      </c>
      <c r="F192" s="182" t="s">
        <v>325</v>
      </c>
      <c r="H192" s="183">
        <v>22.05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134</v>
      </c>
      <c r="AU192" s="181" t="s">
        <v>88</v>
      </c>
      <c r="AV192" s="10" t="s">
        <v>88</v>
      </c>
      <c r="AW192" s="10" t="s">
        <v>135</v>
      </c>
      <c r="AX192" s="10" t="s">
        <v>79</v>
      </c>
      <c r="AY192" s="181" t="s">
        <v>126</v>
      </c>
    </row>
    <row r="193" spans="2:65" s="11" customFormat="1" ht="13.5">
      <c r="B193" s="188"/>
      <c r="D193" s="176" t="s">
        <v>134</v>
      </c>
      <c r="E193" s="189" t="s">
        <v>5</v>
      </c>
      <c r="F193" s="190" t="s">
        <v>136</v>
      </c>
      <c r="H193" s="191">
        <v>22.05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134</v>
      </c>
      <c r="AU193" s="189" t="s">
        <v>88</v>
      </c>
      <c r="AV193" s="11" t="s">
        <v>125</v>
      </c>
      <c r="AW193" s="11" t="s">
        <v>135</v>
      </c>
      <c r="AX193" s="11" t="s">
        <v>26</v>
      </c>
      <c r="AY193" s="189" t="s">
        <v>126</v>
      </c>
    </row>
    <row r="194" spans="2:65" s="1" customFormat="1" ht="16.5" customHeight="1">
      <c r="B194" s="163"/>
      <c r="C194" s="164" t="s">
        <v>326</v>
      </c>
      <c r="D194" s="164" t="s">
        <v>127</v>
      </c>
      <c r="E194" s="165" t="s">
        <v>327</v>
      </c>
      <c r="F194" s="166" t="s">
        <v>328</v>
      </c>
      <c r="G194" s="167" t="s">
        <v>271</v>
      </c>
      <c r="H194" s="168">
        <v>8.032</v>
      </c>
      <c r="I194" s="169"/>
      <c r="J194" s="170">
        <f>ROUND(I194*H194,2)</f>
        <v>0</v>
      </c>
      <c r="K194" s="166" t="s">
        <v>194</v>
      </c>
      <c r="L194" s="40"/>
      <c r="M194" s="171" t="s">
        <v>5</v>
      </c>
      <c r="N194" s="172" t="s">
        <v>50</v>
      </c>
      <c r="O194" s="41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AR194" s="23" t="s">
        <v>125</v>
      </c>
      <c r="AT194" s="23" t="s">
        <v>127</v>
      </c>
      <c r="AU194" s="23" t="s">
        <v>88</v>
      </c>
      <c r="AY194" s="23" t="s">
        <v>126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23" t="s">
        <v>26</v>
      </c>
      <c r="BK194" s="175">
        <f>ROUND(I194*H194,2)</f>
        <v>0</v>
      </c>
      <c r="BL194" s="23" t="s">
        <v>125</v>
      </c>
      <c r="BM194" s="23" t="s">
        <v>329</v>
      </c>
    </row>
    <row r="195" spans="2:65" s="1" customFormat="1" ht="27">
      <c r="B195" s="40"/>
      <c r="D195" s="176" t="s">
        <v>132</v>
      </c>
      <c r="F195" s="177" t="s">
        <v>330</v>
      </c>
      <c r="I195" s="178"/>
      <c r="L195" s="40"/>
      <c r="M195" s="179"/>
      <c r="N195" s="41"/>
      <c r="O195" s="41"/>
      <c r="P195" s="41"/>
      <c r="Q195" s="41"/>
      <c r="R195" s="41"/>
      <c r="S195" s="41"/>
      <c r="T195" s="69"/>
      <c r="AT195" s="23" t="s">
        <v>132</v>
      </c>
      <c r="AU195" s="23" t="s">
        <v>88</v>
      </c>
    </row>
    <row r="196" spans="2:65" s="10" customFormat="1" ht="13.5">
      <c r="B196" s="180"/>
      <c r="D196" s="176" t="s">
        <v>134</v>
      </c>
      <c r="E196" s="181" t="s">
        <v>5</v>
      </c>
      <c r="F196" s="182" t="s">
        <v>331</v>
      </c>
      <c r="H196" s="183">
        <v>6.75</v>
      </c>
      <c r="I196" s="184"/>
      <c r="L196" s="180"/>
      <c r="M196" s="185"/>
      <c r="N196" s="186"/>
      <c r="O196" s="186"/>
      <c r="P196" s="186"/>
      <c r="Q196" s="186"/>
      <c r="R196" s="186"/>
      <c r="S196" s="186"/>
      <c r="T196" s="187"/>
      <c r="AT196" s="181" t="s">
        <v>134</v>
      </c>
      <c r="AU196" s="181" t="s">
        <v>88</v>
      </c>
      <c r="AV196" s="10" t="s">
        <v>88</v>
      </c>
      <c r="AW196" s="10" t="s">
        <v>135</v>
      </c>
      <c r="AX196" s="10" t="s">
        <v>79</v>
      </c>
      <c r="AY196" s="181" t="s">
        <v>126</v>
      </c>
    </row>
    <row r="197" spans="2:65" s="10" customFormat="1" ht="13.5">
      <c r="B197" s="180"/>
      <c r="D197" s="176" t="s">
        <v>134</v>
      </c>
      <c r="E197" s="181" t="s">
        <v>5</v>
      </c>
      <c r="F197" s="182" t="s">
        <v>332</v>
      </c>
      <c r="H197" s="183">
        <v>0.25</v>
      </c>
      <c r="I197" s="184"/>
      <c r="L197" s="180"/>
      <c r="M197" s="185"/>
      <c r="N197" s="186"/>
      <c r="O197" s="186"/>
      <c r="P197" s="186"/>
      <c r="Q197" s="186"/>
      <c r="R197" s="186"/>
      <c r="S197" s="186"/>
      <c r="T197" s="187"/>
      <c r="AT197" s="181" t="s">
        <v>134</v>
      </c>
      <c r="AU197" s="181" t="s">
        <v>88</v>
      </c>
      <c r="AV197" s="10" t="s">
        <v>88</v>
      </c>
      <c r="AW197" s="10" t="s">
        <v>135</v>
      </c>
      <c r="AX197" s="10" t="s">
        <v>79</v>
      </c>
      <c r="AY197" s="181" t="s">
        <v>126</v>
      </c>
    </row>
    <row r="198" spans="2:65" s="10" customFormat="1" ht="13.5">
      <c r="B198" s="180"/>
      <c r="D198" s="176" t="s">
        <v>134</v>
      </c>
      <c r="E198" s="181" t="s">
        <v>5</v>
      </c>
      <c r="F198" s="182" t="s">
        <v>333</v>
      </c>
      <c r="H198" s="183">
        <v>7.1999999999999995E-2</v>
      </c>
      <c r="I198" s="184"/>
      <c r="L198" s="180"/>
      <c r="M198" s="185"/>
      <c r="N198" s="186"/>
      <c r="O198" s="186"/>
      <c r="P198" s="186"/>
      <c r="Q198" s="186"/>
      <c r="R198" s="186"/>
      <c r="S198" s="186"/>
      <c r="T198" s="187"/>
      <c r="AT198" s="181" t="s">
        <v>134</v>
      </c>
      <c r="AU198" s="181" t="s">
        <v>88</v>
      </c>
      <c r="AV198" s="10" t="s">
        <v>88</v>
      </c>
      <c r="AW198" s="10" t="s">
        <v>135</v>
      </c>
      <c r="AX198" s="10" t="s">
        <v>79</v>
      </c>
      <c r="AY198" s="181" t="s">
        <v>126</v>
      </c>
    </row>
    <row r="199" spans="2:65" s="10" customFormat="1" ht="13.5">
      <c r="B199" s="180"/>
      <c r="D199" s="176" t="s">
        <v>134</v>
      </c>
      <c r="E199" s="181" t="s">
        <v>5</v>
      </c>
      <c r="F199" s="182" t="s">
        <v>334</v>
      </c>
      <c r="H199" s="183">
        <v>0.96</v>
      </c>
      <c r="I199" s="184"/>
      <c r="L199" s="180"/>
      <c r="M199" s="185"/>
      <c r="N199" s="186"/>
      <c r="O199" s="186"/>
      <c r="P199" s="186"/>
      <c r="Q199" s="186"/>
      <c r="R199" s="186"/>
      <c r="S199" s="186"/>
      <c r="T199" s="187"/>
      <c r="AT199" s="181" t="s">
        <v>134</v>
      </c>
      <c r="AU199" s="181" t="s">
        <v>88</v>
      </c>
      <c r="AV199" s="10" t="s">
        <v>88</v>
      </c>
      <c r="AW199" s="10" t="s">
        <v>135</v>
      </c>
      <c r="AX199" s="10" t="s">
        <v>79</v>
      </c>
      <c r="AY199" s="181" t="s">
        <v>126</v>
      </c>
    </row>
    <row r="200" spans="2:65" s="11" customFormat="1" ht="13.5">
      <c r="B200" s="188"/>
      <c r="D200" s="176" t="s">
        <v>134</v>
      </c>
      <c r="E200" s="189" t="s">
        <v>5</v>
      </c>
      <c r="F200" s="190" t="s">
        <v>136</v>
      </c>
      <c r="H200" s="191">
        <v>8.032</v>
      </c>
      <c r="I200" s="192"/>
      <c r="L200" s="188"/>
      <c r="M200" s="193"/>
      <c r="N200" s="194"/>
      <c r="O200" s="194"/>
      <c r="P200" s="194"/>
      <c r="Q200" s="194"/>
      <c r="R200" s="194"/>
      <c r="S200" s="194"/>
      <c r="T200" s="195"/>
      <c r="AT200" s="189" t="s">
        <v>134</v>
      </c>
      <c r="AU200" s="189" t="s">
        <v>88</v>
      </c>
      <c r="AV200" s="11" t="s">
        <v>125</v>
      </c>
      <c r="AW200" s="11" t="s">
        <v>135</v>
      </c>
      <c r="AX200" s="11" t="s">
        <v>26</v>
      </c>
      <c r="AY200" s="189" t="s">
        <v>126</v>
      </c>
    </row>
    <row r="201" spans="2:65" s="1" customFormat="1" ht="16.5" customHeight="1">
      <c r="B201" s="163"/>
      <c r="C201" s="164" t="s">
        <v>335</v>
      </c>
      <c r="D201" s="164" t="s">
        <v>127</v>
      </c>
      <c r="E201" s="165" t="s">
        <v>336</v>
      </c>
      <c r="F201" s="166" t="s">
        <v>337</v>
      </c>
      <c r="G201" s="167" t="s">
        <v>271</v>
      </c>
      <c r="H201" s="168">
        <v>8.032</v>
      </c>
      <c r="I201" s="169"/>
      <c r="J201" s="170">
        <f>ROUND(I201*H201,2)</f>
        <v>0</v>
      </c>
      <c r="K201" s="166" t="s">
        <v>194</v>
      </c>
      <c r="L201" s="40"/>
      <c r="M201" s="171" t="s">
        <v>5</v>
      </c>
      <c r="N201" s="172" t="s">
        <v>50</v>
      </c>
      <c r="O201" s="41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AR201" s="23" t="s">
        <v>125</v>
      </c>
      <c r="AT201" s="23" t="s">
        <v>127</v>
      </c>
      <c r="AU201" s="23" t="s">
        <v>88</v>
      </c>
      <c r="AY201" s="23" t="s">
        <v>126</v>
      </c>
      <c r="BE201" s="175">
        <f>IF(N201="základní",J201,0)</f>
        <v>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23" t="s">
        <v>26</v>
      </c>
      <c r="BK201" s="175">
        <f>ROUND(I201*H201,2)</f>
        <v>0</v>
      </c>
      <c r="BL201" s="23" t="s">
        <v>125</v>
      </c>
      <c r="BM201" s="23" t="s">
        <v>338</v>
      </c>
    </row>
    <row r="202" spans="2:65" s="1" customFormat="1" ht="27">
      <c r="B202" s="40"/>
      <c r="D202" s="176" t="s">
        <v>132</v>
      </c>
      <c r="F202" s="177" t="s">
        <v>339</v>
      </c>
      <c r="I202" s="178"/>
      <c r="L202" s="40"/>
      <c r="M202" s="179"/>
      <c r="N202" s="41"/>
      <c r="O202" s="41"/>
      <c r="P202" s="41"/>
      <c r="Q202" s="41"/>
      <c r="R202" s="41"/>
      <c r="S202" s="41"/>
      <c r="T202" s="69"/>
      <c r="AT202" s="23" t="s">
        <v>132</v>
      </c>
      <c r="AU202" s="23" t="s">
        <v>88</v>
      </c>
    </row>
    <row r="203" spans="2:65" s="10" customFormat="1" ht="13.5">
      <c r="B203" s="180"/>
      <c r="D203" s="176" t="s">
        <v>134</v>
      </c>
      <c r="E203" s="181" t="s">
        <v>5</v>
      </c>
      <c r="F203" s="182" t="s">
        <v>340</v>
      </c>
      <c r="H203" s="183">
        <v>8.032</v>
      </c>
      <c r="I203" s="184"/>
      <c r="L203" s="180"/>
      <c r="M203" s="185"/>
      <c r="N203" s="186"/>
      <c r="O203" s="186"/>
      <c r="P203" s="186"/>
      <c r="Q203" s="186"/>
      <c r="R203" s="186"/>
      <c r="S203" s="186"/>
      <c r="T203" s="187"/>
      <c r="AT203" s="181" t="s">
        <v>134</v>
      </c>
      <c r="AU203" s="181" t="s">
        <v>88</v>
      </c>
      <c r="AV203" s="10" t="s">
        <v>88</v>
      </c>
      <c r="AW203" s="10" t="s">
        <v>135</v>
      </c>
      <c r="AX203" s="10" t="s">
        <v>79</v>
      </c>
      <c r="AY203" s="181" t="s">
        <v>126</v>
      </c>
    </row>
    <row r="204" spans="2:65" s="11" customFormat="1" ht="13.5">
      <c r="B204" s="188"/>
      <c r="D204" s="176" t="s">
        <v>134</v>
      </c>
      <c r="E204" s="189" t="s">
        <v>5</v>
      </c>
      <c r="F204" s="190" t="s">
        <v>136</v>
      </c>
      <c r="H204" s="191">
        <v>8.032</v>
      </c>
      <c r="I204" s="192"/>
      <c r="L204" s="188"/>
      <c r="M204" s="193"/>
      <c r="N204" s="194"/>
      <c r="O204" s="194"/>
      <c r="P204" s="194"/>
      <c r="Q204" s="194"/>
      <c r="R204" s="194"/>
      <c r="S204" s="194"/>
      <c r="T204" s="195"/>
      <c r="AT204" s="189" t="s">
        <v>134</v>
      </c>
      <c r="AU204" s="189" t="s">
        <v>88</v>
      </c>
      <c r="AV204" s="11" t="s">
        <v>125</v>
      </c>
      <c r="AW204" s="11" t="s">
        <v>135</v>
      </c>
      <c r="AX204" s="11" t="s">
        <v>26</v>
      </c>
      <c r="AY204" s="189" t="s">
        <v>126</v>
      </c>
    </row>
    <row r="205" spans="2:65" s="1" customFormat="1" ht="16.5" customHeight="1">
      <c r="B205" s="163"/>
      <c r="C205" s="164" t="s">
        <v>341</v>
      </c>
      <c r="D205" s="164" t="s">
        <v>127</v>
      </c>
      <c r="E205" s="165" t="s">
        <v>342</v>
      </c>
      <c r="F205" s="166" t="s">
        <v>343</v>
      </c>
      <c r="G205" s="167" t="s">
        <v>188</v>
      </c>
      <c r="H205" s="168">
        <v>62.1</v>
      </c>
      <c r="I205" s="169"/>
      <c r="J205" s="170">
        <f>ROUND(I205*H205,2)</f>
        <v>0</v>
      </c>
      <c r="K205" s="166" t="s">
        <v>194</v>
      </c>
      <c r="L205" s="40"/>
      <c r="M205" s="171" t="s">
        <v>5</v>
      </c>
      <c r="N205" s="172" t="s">
        <v>50</v>
      </c>
      <c r="O205" s="41"/>
      <c r="P205" s="173">
        <f>O205*H205</f>
        <v>0</v>
      </c>
      <c r="Q205" s="173">
        <v>8.4000000000000003E-4</v>
      </c>
      <c r="R205" s="173">
        <f>Q205*H205</f>
        <v>5.2164000000000002E-2</v>
      </c>
      <c r="S205" s="173">
        <v>0</v>
      </c>
      <c r="T205" s="174">
        <f>S205*H205</f>
        <v>0</v>
      </c>
      <c r="AR205" s="23" t="s">
        <v>125</v>
      </c>
      <c r="AT205" s="23" t="s">
        <v>127</v>
      </c>
      <c r="AU205" s="23" t="s">
        <v>88</v>
      </c>
      <c r="AY205" s="23" t="s">
        <v>126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23" t="s">
        <v>26</v>
      </c>
      <c r="BK205" s="175">
        <f>ROUND(I205*H205,2)</f>
        <v>0</v>
      </c>
      <c r="BL205" s="23" t="s">
        <v>125</v>
      </c>
      <c r="BM205" s="23" t="s">
        <v>344</v>
      </c>
    </row>
    <row r="206" spans="2:65" s="1" customFormat="1" ht="27">
      <c r="B206" s="40"/>
      <c r="D206" s="176" t="s">
        <v>132</v>
      </c>
      <c r="F206" s="177" t="s">
        <v>345</v>
      </c>
      <c r="I206" s="178"/>
      <c r="L206" s="40"/>
      <c r="M206" s="179"/>
      <c r="N206" s="41"/>
      <c r="O206" s="41"/>
      <c r="P206" s="41"/>
      <c r="Q206" s="41"/>
      <c r="R206" s="41"/>
      <c r="S206" s="41"/>
      <c r="T206" s="69"/>
      <c r="AT206" s="23" t="s">
        <v>132</v>
      </c>
      <c r="AU206" s="23" t="s">
        <v>88</v>
      </c>
    </row>
    <row r="207" spans="2:65" s="10" customFormat="1" ht="13.5">
      <c r="B207" s="180"/>
      <c r="D207" s="176" t="s">
        <v>134</v>
      </c>
      <c r="E207" s="181" t="s">
        <v>5</v>
      </c>
      <c r="F207" s="182" t="s">
        <v>346</v>
      </c>
      <c r="H207" s="183">
        <v>62.1</v>
      </c>
      <c r="I207" s="184"/>
      <c r="L207" s="180"/>
      <c r="M207" s="185"/>
      <c r="N207" s="186"/>
      <c r="O207" s="186"/>
      <c r="P207" s="186"/>
      <c r="Q207" s="186"/>
      <c r="R207" s="186"/>
      <c r="S207" s="186"/>
      <c r="T207" s="187"/>
      <c r="AT207" s="181" t="s">
        <v>134</v>
      </c>
      <c r="AU207" s="181" t="s">
        <v>88</v>
      </c>
      <c r="AV207" s="10" t="s">
        <v>88</v>
      </c>
      <c r="AW207" s="10" t="s">
        <v>135</v>
      </c>
      <c r="AX207" s="10" t="s">
        <v>79</v>
      </c>
      <c r="AY207" s="181" t="s">
        <v>126</v>
      </c>
    </row>
    <row r="208" spans="2:65" s="11" customFormat="1" ht="13.5">
      <c r="B208" s="188"/>
      <c r="D208" s="176" t="s">
        <v>134</v>
      </c>
      <c r="E208" s="189" t="s">
        <v>5</v>
      </c>
      <c r="F208" s="190" t="s">
        <v>136</v>
      </c>
      <c r="H208" s="191">
        <v>62.1</v>
      </c>
      <c r="I208" s="192"/>
      <c r="L208" s="188"/>
      <c r="M208" s="193"/>
      <c r="N208" s="194"/>
      <c r="O208" s="194"/>
      <c r="P208" s="194"/>
      <c r="Q208" s="194"/>
      <c r="R208" s="194"/>
      <c r="S208" s="194"/>
      <c r="T208" s="195"/>
      <c r="AT208" s="189" t="s">
        <v>134</v>
      </c>
      <c r="AU208" s="189" t="s">
        <v>88</v>
      </c>
      <c r="AV208" s="11" t="s">
        <v>125</v>
      </c>
      <c r="AW208" s="11" t="s">
        <v>135</v>
      </c>
      <c r="AX208" s="11" t="s">
        <v>26</v>
      </c>
      <c r="AY208" s="189" t="s">
        <v>126</v>
      </c>
    </row>
    <row r="209" spans="2:65" s="1" customFormat="1" ht="16.5" customHeight="1">
      <c r="B209" s="163"/>
      <c r="C209" s="164" t="s">
        <v>347</v>
      </c>
      <c r="D209" s="164" t="s">
        <v>127</v>
      </c>
      <c r="E209" s="165" t="s">
        <v>348</v>
      </c>
      <c r="F209" s="166" t="s">
        <v>349</v>
      </c>
      <c r="G209" s="167" t="s">
        <v>188</v>
      </c>
      <c r="H209" s="168">
        <v>62.1</v>
      </c>
      <c r="I209" s="169"/>
      <c r="J209" s="170">
        <f>ROUND(I209*H209,2)</f>
        <v>0</v>
      </c>
      <c r="K209" s="166" t="s">
        <v>194</v>
      </c>
      <c r="L209" s="40"/>
      <c r="M209" s="171" t="s">
        <v>5</v>
      </c>
      <c r="N209" s="172" t="s">
        <v>50</v>
      </c>
      <c r="O209" s="4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AR209" s="23" t="s">
        <v>125</v>
      </c>
      <c r="AT209" s="23" t="s">
        <v>127</v>
      </c>
      <c r="AU209" s="23" t="s">
        <v>88</v>
      </c>
      <c r="AY209" s="23" t="s">
        <v>126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23" t="s">
        <v>26</v>
      </c>
      <c r="BK209" s="175">
        <f>ROUND(I209*H209,2)</f>
        <v>0</v>
      </c>
      <c r="BL209" s="23" t="s">
        <v>125</v>
      </c>
      <c r="BM209" s="23" t="s">
        <v>350</v>
      </c>
    </row>
    <row r="210" spans="2:65" s="1" customFormat="1" ht="27">
      <c r="B210" s="40"/>
      <c r="D210" s="176" t="s">
        <v>132</v>
      </c>
      <c r="F210" s="177" t="s">
        <v>351</v>
      </c>
      <c r="I210" s="178"/>
      <c r="L210" s="40"/>
      <c r="M210" s="179"/>
      <c r="N210" s="41"/>
      <c r="O210" s="41"/>
      <c r="P210" s="41"/>
      <c r="Q210" s="41"/>
      <c r="R210" s="41"/>
      <c r="S210" s="41"/>
      <c r="T210" s="69"/>
      <c r="AT210" s="23" t="s">
        <v>132</v>
      </c>
      <c r="AU210" s="23" t="s">
        <v>88</v>
      </c>
    </row>
    <row r="211" spans="2:65" s="10" customFormat="1" ht="13.5">
      <c r="B211" s="180"/>
      <c r="D211" s="176" t="s">
        <v>134</v>
      </c>
      <c r="E211" s="181" t="s">
        <v>5</v>
      </c>
      <c r="F211" s="182" t="s">
        <v>352</v>
      </c>
      <c r="H211" s="183">
        <v>62.1</v>
      </c>
      <c r="I211" s="184"/>
      <c r="L211" s="180"/>
      <c r="M211" s="185"/>
      <c r="N211" s="186"/>
      <c r="O211" s="186"/>
      <c r="P211" s="186"/>
      <c r="Q211" s="186"/>
      <c r="R211" s="186"/>
      <c r="S211" s="186"/>
      <c r="T211" s="187"/>
      <c r="AT211" s="181" t="s">
        <v>134</v>
      </c>
      <c r="AU211" s="181" t="s">
        <v>88</v>
      </c>
      <c r="AV211" s="10" t="s">
        <v>88</v>
      </c>
      <c r="AW211" s="10" t="s">
        <v>135</v>
      </c>
      <c r="AX211" s="10" t="s">
        <v>79</v>
      </c>
      <c r="AY211" s="181" t="s">
        <v>126</v>
      </c>
    </row>
    <row r="212" spans="2:65" s="11" customFormat="1" ht="13.5">
      <c r="B212" s="188"/>
      <c r="D212" s="176" t="s">
        <v>134</v>
      </c>
      <c r="E212" s="189" t="s">
        <v>5</v>
      </c>
      <c r="F212" s="190" t="s">
        <v>136</v>
      </c>
      <c r="H212" s="191">
        <v>62.1</v>
      </c>
      <c r="I212" s="192"/>
      <c r="L212" s="188"/>
      <c r="M212" s="193"/>
      <c r="N212" s="194"/>
      <c r="O212" s="194"/>
      <c r="P212" s="194"/>
      <c r="Q212" s="194"/>
      <c r="R212" s="194"/>
      <c r="S212" s="194"/>
      <c r="T212" s="195"/>
      <c r="AT212" s="189" t="s">
        <v>134</v>
      </c>
      <c r="AU212" s="189" t="s">
        <v>88</v>
      </c>
      <c r="AV212" s="11" t="s">
        <v>125</v>
      </c>
      <c r="AW212" s="11" t="s">
        <v>135</v>
      </c>
      <c r="AX212" s="11" t="s">
        <v>26</v>
      </c>
      <c r="AY212" s="189" t="s">
        <v>126</v>
      </c>
    </row>
    <row r="213" spans="2:65" s="1" customFormat="1" ht="25.5" customHeight="1">
      <c r="B213" s="163"/>
      <c r="C213" s="164" t="s">
        <v>353</v>
      </c>
      <c r="D213" s="164" t="s">
        <v>127</v>
      </c>
      <c r="E213" s="165" t="s">
        <v>354</v>
      </c>
      <c r="F213" s="166" t="s">
        <v>355</v>
      </c>
      <c r="G213" s="167" t="s">
        <v>271</v>
      </c>
      <c r="H213" s="168">
        <v>48.335999999999999</v>
      </c>
      <c r="I213" s="169"/>
      <c r="J213" s="170">
        <f>ROUND(I213*H213,2)</f>
        <v>0</v>
      </c>
      <c r="K213" s="166" t="s">
        <v>194</v>
      </c>
      <c r="L213" s="40"/>
      <c r="M213" s="171" t="s">
        <v>5</v>
      </c>
      <c r="N213" s="172" t="s">
        <v>50</v>
      </c>
      <c r="O213" s="41"/>
      <c r="P213" s="173">
        <f>O213*H213</f>
        <v>0</v>
      </c>
      <c r="Q213" s="173">
        <v>0</v>
      </c>
      <c r="R213" s="173">
        <f>Q213*H213</f>
        <v>0</v>
      </c>
      <c r="S213" s="173">
        <v>0</v>
      </c>
      <c r="T213" s="174">
        <f>S213*H213</f>
        <v>0</v>
      </c>
      <c r="AR213" s="23" t="s">
        <v>125</v>
      </c>
      <c r="AT213" s="23" t="s">
        <v>127</v>
      </c>
      <c r="AU213" s="23" t="s">
        <v>88</v>
      </c>
      <c r="AY213" s="23" t="s">
        <v>126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23" t="s">
        <v>26</v>
      </c>
      <c r="BK213" s="175">
        <f>ROUND(I213*H213,2)</f>
        <v>0</v>
      </c>
      <c r="BL213" s="23" t="s">
        <v>125</v>
      </c>
      <c r="BM213" s="23" t="s">
        <v>356</v>
      </c>
    </row>
    <row r="214" spans="2:65" s="1" customFormat="1" ht="40.5">
      <c r="B214" s="40"/>
      <c r="D214" s="176" t="s">
        <v>132</v>
      </c>
      <c r="F214" s="177" t="s">
        <v>357</v>
      </c>
      <c r="I214" s="178"/>
      <c r="L214" s="40"/>
      <c r="M214" s="179"/>
      <c r="N214" s="41"/>
      <c r="O214" s="41"/>
      <c r="P214" s="41"/>
      <c r="Q214" s="41"/>
      <c r="R214" s="41"/>
      <c r="S214" s="41"/>
      <c r="T214" s="69"/>
      <c r="AT214" s="23" t="s">
        <v>132</v>
      </c>
      <c r="AU214" s="23" t="s">
        <v>88</v>
      </c>
    </row>
    <row r="215" spans="2:65" s="10" customFormat="1" ht="13.5">
      <c r="B215" s="180"/>
      <c r="D215" s="176" t="s">
        <v>134</v>
      </c>
      <c r="E215" s="181" t="s">
        <v>5</v>
      </c>
      <c r="F215" s="182" t="s">
        <v>358</v>
      </c>
      <c r="H215" s="183">
        <v>48.335999999999999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134</v>
      </c>
      <c r="AU215" s="181" t="s">
        <v>88</v>
      </c>
      <c r="AV215" s="10" t="s">
        <v>88</v>
      </c>
      <c r="AW215" s="10" t="s">
        <v>135</v>
      </c>
      <c r="AX215" s="10" t="s">
        <v>79</v>
      </c>
      <c r="AY215" s="181" t="s">
        <v>126</v>
      </c>
    </row>
    <row r="216" spans="2:65" s="11" customFormat="1" ht="13.5">
      <c r="B216" s="188"/>
      <c r="D216" s="176" t="s">
        <v>134</v>
      </c>
      <c r="E216" s="189" t="s">
        <v>5</v>
      </c>
      <c r="F216" s="190" t="s">
        <v>136</v>
      </c>
      <c r="H216" s="191">
        <v>48.335999999999999</v>
      </c>
      <c r="I216" s="192"/>
      <c r="L216" s="188"/>
      <c r="M216" s="193"/>
      <c r="N216" s="194"/>
      <c r="O216" s="194"/>
      <c r="P216" s="194"/>
      <c r="Q216" s="194"/>
      <c r="R216" s="194"/>
      <c r="S216" s="194"/>
      <c r="T216" s="195"/>
      <c r="AT216" s="189" t="s">
        <v>134</v>
      </c>
      <c r="AU216" s="189" t="s">
        <v>88</v>
      </c>
      <c r="AV216" s="11" t="s">
        <v>125</v>
      </c>
      <c r="AW216" s="11" t="s">
        <v>135</v>
      </c>
      <c r="AX216" s="11" t="s">
        <v>26</v>
      </c>
      <c r="AY216" s="189" t="s">
        <v>126</v>
      </c>
    </row>
    <row r="217" spans="2:65" s="1" customFormat="1" ht="16.5" customHeight="1">
      <c r="B217" s="163"/>
      <c r="C217" s="164" t="s">
        <v>359</v>
      </c>
      <c r="D217" s="164" t="s">
        <v>127</v>
      </c>
      <c r="E217" s="165" t="s">
        <v>360</v>
      </c>
      <c r="F217" s="166" t="s">
        <v>361</v>
      </c>
      <c r="G217" s="167" t="s">
        <v>202</v>
      </c>
      <c r="H217" s="168">
        <v>1</v>
      </c>
      <c r="I217" s="169"/>
      <c r="J217" s="170">
        <f>ROUND(I217*H217,2)</f>
        <v>0</v>
      </c>
      <c r="K217" s="166" t="s">
        <v>194</v>
      </c>
      <c r="L217" s="40"/>
      <c r="M217" s="171" t="s">
        <v>5</v>
      </c>
      <c r="N217" s="172" t="s">
        <v>50</v>
      </c>
      <c r="O217" s="41"/>
      <c r="P217" s="173">
        <f>O217*H217</f>
        <v>0</v>
      </c>
      <c r="Q217" s="173">
        <v>0</v>
      </c>
      <c r="R217" s="173">
        <f>Q217*H217</f>
        <v>0</v>
      </c>
      <c r="S217" s="173">
        <v>0</v>
      </c>
      <c r="T217" s="174">
        <f>S217*H217</f>
        <v>0</v>
      </c>
      <c r="AR217" s="23" t="s">
        <v>125</v>
      </c>
      <c r="AT217" s="23" t="s">
        <v>127</v>
      </c>
      <c r="AU217" s="23" t="s">
        <v>88</v>
      </c>
      <c r="AY217" s="23" t="s">
        <v>126</v>
      </c>
      <c r="BE217" s="175">
        <f>IF(N217="základní",J217,0)</f>
        <v>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23" t="s">
        <v>26</v>
      </c>
      <c r="BK217" s="175">
        <f>ROUND(I217*H217,2)</f>
        <v>0</v>
      </c>
      <c r="BL217" s="23" t="s">
        <v>125</v>
      </c>
      <c r="BM217" s="23" t="s">
        <v>362</v>
      </c>
    </row>
    <row r="218" spans="2:65" s="1" customFormat="1" ht="27">
      <c r="B218" s="40"/>
      <c r="D218" s="176" t="s">
        <v>132</v>
      </c>
      <c r="F218" s="177" t="s">
        <v>363</v>
      </c>
      <c r="I218" s="178"/>
      <c r="L218" s="40"/>
      <c r="M218" s="179"/>
      <c r="N218" s="41"/>
      <c r="O218" s="41"/>
      <c r="P218" s="41"/>
      <c r="Q218" s="41"/>
      <c r="R218" s="41"/>
      <c r="S218" s="41"/>
      <c r="T218" s="69"/>
      <c r="AT218" s="23" t="s">
        <v>132</v>
      </c>
      <c r="AU218" s="23" t="s">
        <v>88</v>
      </c>
    </row>
    <row r="219" spans="2:65" s="1" customFormat="1" ht="25.5" customHeight="1">
      <c r="B219" s="163"/>
      <c r="C219" s="164" t="s">
        <v>364</v>
      </c>
      <c r="D219" s="164" t="s">
        <v>127</v>
      </c>
      <c r="E219" s="165" t="s">
        <v>365</v>
      </c>
      <c r="F219" s="166" t="s">
        <v>366</v>
      </c>
      <c r="G219" s="167" t="s">
        <v>202</v>
      </c>
      <c r="H219" s="168">
        <v>1</v>
      </c>
      <c r="I219" s="169"/>
      <c r="J219" s="170">
        <f>ROUND(I219*H219,2)</f>
        <v>0</v>
      </c>
      <c r="K219" s="166" t="s">
        <v>194</v>
      </c>
      <c r="L219" s="40"/>
      <c r="M219" s="171" t="s">
        <v>5</v>
      </c>
      <c r="N219" s="172" t="s">
        <v>50</v>
      </c>
      <c r="O219" s="41"/>
      <c r="P219" s="173">
        <f>O219*H219</f>
        <v>0</v>
      </c>
      <c r="Q219" s="173">
        <v>0</v>
      </c>
      <c r="R219" s="173">
        <f>Q219*H219</f>
        <v>0</v>
      </c>
      <c r="S219" s="173">
        <v>0</v>
      </c>
      <c r="T219" s="174">
        <f>S219*H219</f>
        <v>0</v>
      </c>
      <c r="AR219" s="23" t="s">
        <v>125</v>
      </c>
      <c r="AT219" s="23" t="s">
        <v>127</v>
      </c>
      <c r="AU219" s="23" t="s">
        <v>88</v>
      </c>
      <c r="AY219" s="23" t="s">
        <v>126</v>
      </c>
      <c r="BE219" s="175">
        <f>IF(N219="základní",J219,0)</f>
        <v>0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23" t="s">
        <v>26</v>
      </c>
      <c r="BK219" s="175">
        <f>ROUND(I219*H219,2)</f>
        <v>0</v>
      </c>
      <c r="BL219" s="23" t="s">
        <v>125</v>
      </c>
      <c r="BM219" s="23" t="s">
        <v>367</v>
      </c>
    </row>
    <row r="220" spans="2:65" s="1" customFormat="1" ht="27">
      <c r="B220" s="40"/>
      <c r="D220" s="176" t="s">
        <v>132</v>
      </c>
      <c r="F220" s="177" t="s">
        <v>368</v>
      </c>
      <c r="I220" s="178"/>
      <c r="L220" s="40"/>
      <c r="M220" s="179"/>
      <c r="N220" s="41"/>
      <c r="O220" s="41"/>
      <c r="P220" s="41"/>
      <c r="Q220" s="41"/>
      <c r="R220" s="41"/>
      <c r="S220" s="41"/>
      <c r="T220" s="69"/>
      <c r="AT220" s="23" t="s">
        <v>132</v>
      </c>
      <c r="AU220" s="23" t="s">
        <v>88</v>
      </c>
    </row>
    <row r="221" spans="2:65" s="1" customFormat="1" ht="16.5" customHeight="1">
      <c r="B221" s="163"/>
      <c r="C221" s="164" t="s">
        <v>369</v>
      </c>
      <c r="D221" s="164" t="s">
        <v>127</v>
      </c>
      <c r="E221" s="165" t="s">
        <v>370</v>
      </c>
      <c r="F221" s="166" t="s">
        <v>371</v>
      </c>
      <c r="G221" s="167" t="s">
        <v>202</v>
      </c>
      <c r="H221" s="168">
        <v>1</v>
      </c>
      <c r="I221" s="169"/>
      <c r="J221" s="170">
        <f>ROUND(I221*H221,2)</f>
        <v>0</v>
      </c>
      <c r="K221" s="166" t="s">
        <v>194</v>
      </c>
      <c r="L221" s="40"/>
      <c r="M221" s="171" t="s">
        <v>5</v>
      </c>
      <c r="N221" s="172" t="s">
        <v>50</v>
      </c>
      <c r="O221" s="41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AR221" s="23" t="s">
        <v>125</v>
      </c>
      <c r="AT221" s="23" t="s">
        <v>127</v>
      </c>
      <c r="AU221" s="23" t="s">
        <v>88</v>
      </c>
      <c r="AY221" s="23" t="s">
        <v>126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23" t="s">
        <v>26</v>
      </c>
      <c r="BK221" s="175">
        <f>ROUND(I221*H221,2)</f>
        <v>0</v>
      </c>
      <c r="BL221" s="23" t="s">
        <v>125</v>
      </c>
      <c r="BM221" s="23" t="s">
        <v>372</v>
      </c>
    </row>
    <row r="222" spans="2:65" s="1" customFormat="1" ht="27">
      <c r="B222" s="40"/>
      <c r="D222" s="176" t="s">
        <v>132</v>
      </c>
      <c r="F222" s="177" t="s">
        <v>373</v>
      </c>
      <c r="I222" s="178"/>
      <c r="L222" s="40"/>
      <c r="M222" s="179"/>
      <c r="N222" s="41"/>
      <c r="O222" s="41"/>
      <c r="P222" s="41"/>
      <c r="Q222" s="41"/>
      <c r="R222" s="41"/>
      <c r="S222" s="41"/>
      <c r="T222" s="69"/>
      <c r="AT222" s="23" t="s">
        <v>132</v>
      </c>
      <c r="AU222" s="23" t="s">
        <v>88</v>
      </c>
    </row>
    <row r="223" spans="2:65" s="1" customFormat="1" ht="16.5" customHeight="1">
      <c r="B223" s="163"/>
      <c r="C223" s="164" t="s">
        <v>374</v>
      </c>
      <c r="D223" s="164" t="s">
        <v>127</v>
      </c>
      <c r="E223" s="165" t="s">
        <v>375</v>
      </c>
      <c r="F223" s="166" t="s">
        <v>376</v>
      </c>
      <c r="G223" s="167" t="s">
        <v>271</v>
      </c>
      <c r="H223" s="168">
        <v>178.209</v>
      </c>
      <c r="I223" s="169"/>
      <c r="J223" s="170">
        <f>ROUND(I223*H223,2)</f>
        <v>0</v>
      </c>
      <c r="K223" s="166" t="s">
        <v>194</v>
      </c>
      <c r="L223" s="40"/>
      <c r="M223" s="171" t="s">
        <v>5</v>
      </c>
      <c r="N223" s="172" t="s">
        <v>50</v>
      </c>
      <c r="O223" s="41"/>
      <c r="P223" s="173">
        <f>O223*H223</f>
        <v>0</v>
      </c>
      <c r="Q223" s="173">
        <v>0</v>
      </c>
      <c r="R223" s="173">
        <f>Q223*H223</f>
        <v>0</v>
      </c>
      <c r="S223" s="173">
        <v>0</v>
      </c>
      <c r="T223" s="174">
        <f>S223*H223</f>
        <v>0</v>
      </c>
      <c r="AR223" s="23" t="s">
        <v>125</v>
      </c>
      <c r="AT223" s="23" t="s">
        <v>127</v>
      </c>
      <c r="AU223" s="23" t="s">
        <v>88</v>
      </c>
      <c r="AY223" s="23" t="s">
        <v>126</v>
      </c>
      <c r="BE223" s="175">
        <f>IF(N223="základní",J223,0)</f>
        <v>0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23" t="s">
        <v>26</v>
      </c>
      <c r="BK223" s="175">
        <f>ROUND(I223*H223,2)</f>
        <v>0</v>
      </c>
      <c r="BL223" s="23" t="s">
        <v>125</v>
      </c>
      <c r="BM223" s="23" t="s">
        <v>377</v>
      </c>
    </row>
    <row r="224" spans="2:65" s="1" customFormat="1" ht="40.5">
      <c r="B224" s="40"/>
      <c r="D224" s="176" t="s">
        <v>132</v>
      </c>
      <c r="F224" s="177" t="s">
        <v>378</v>
      </c>
      <c r="I224" s="178"/>
      <c r="L224" s="40"/>
      <c r="M224" s="179"/>
      <c r="N224" s="41"/>
      <c r="O224" s="41"/>
      <c r="P224" s="41"/>
      <c r="Q224" s="41"/>
      <c r="R224" s="41"/>
      <c r="S224" s="41"/>
      <c r="T224" s="69"/>
      <c r="AT224" s="23" t="s">
        <v>132</v>
      </c>
      <c r="AU224" s="23" t="s">
        <v>88</v>
      </c>
    </row>
    <row r="225" spans="2:65" s="10" customFormat="1" ht="13.5">
      <c r="B225" s="180"/>
      <c r="D225" s="176" t="s">
        <v>134</v>
      </c>
      <c r="E225" s="181" t="s">
        <v>5</v>
      </c>
      <c r="F225" s="182" t="s">
        <v>379</v>
      </c>
      <c r="H225" s="183">
        <v>190.489</v>
      </c>
      <c r="I225" s="184"/>
      <c r="L225" s="180"/>
      <c r="M225" s="185"/>
      <c r="N225" s="186"/>
      <c r="O225" s="186"/>
      <c r="P225" s="186"/>
      <c r="Q225" s="186"/>
      <c r="R225" s="186"/>
      <c r="S225" s="186"/>
      <c r="T225" s="187"/>
      <c r="AT225" s="181" t="s">
        <v>134</v>
      </c>
      <c r="AU225" s="181" t="s">
        <v>88</v>
      </c>
      <c r="AV225" s="10" t="s">
        <v>88</v>
      </c>
      <c r="AW225" s="10" t="s">
        <v>135</v>
      </c>
      <c r="AX225" s="10" t="s">
        <v>79</v>
      </c>
      <c r="AY225" s="181" t="s">
        <v>126</v>
      </c>
    </row>
    <row r="226" spans="2:65" s="10" customFormat="1" ht="13.5">
      <c r="B226" s="180"/>
      <c r="D226" s="176" t="s">
        <v>134</v>
      </c>
      <c r="E226" s="181" t="s">
        <v>5</v>
      </c>
      <c r="F226" s="182" t="s">
        <v>380</v>
      </c>
      <c r="H226" s="183">
        <v>-6.2</v>
      </c>
      <c r="I226" s="184"/>
      <c r="L226" s="180"/>
      <c r="M226" s="185"/>
      <c r="N226" s="186"/>
      <c r="O226" s="186"/>
      <c r="P226" s="186"/>
      <c r="Q226" s="186"/>
      <c r="R226" s="186"/>
      <c r="S226" s="186"/>
      <c r="T226" s="187"/>
      <c r="AT226" s="181" t="s">
        <v>134</v>
      </c>
      <c r="AU226" s="181" t="s">
        <v>88</v>
      </c>
      <c r="AV226" s="10" t="s">
        <v>88</v>
      </c>
      <c r="AW226" s="10" t="s">
        <v>135</v>
      </c>
      <c r="AX226" s="10" t="s">
        <v>79</v>
      </c>
      <c r="AY226" s="181" t="s">
        <v>126</v>
      </c>
    </row>
    <row r="227" spans="2:65" s="10" customFormat="1" ht="13.5">
      <c r="B227" s="180"/>
      <c r="D227" s="176" t="s">
        <v>134</v>
      </c>
      <c r="E227" s="181" t="s">
        <v>5</v>
      </c>
      <c r="F227" s="182" t="s">
        <v>381</v>
      </c>
      <c r="H227" s="183">
        <v>-6.08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134</v>
      </c>
      <c r="AU227" s="181" t="s">
        <v>88</v>
      </c>
      <c r="AV227" s="10" t="s">
        <v>88</v>
      </c>
      <c r="AW227" s="10" t="s">
        <v>135</v>
      </c>
      <c r="AX227" s="10" t="s">
        <v>79</v>
      </c>
      <c r="AY227" s="181" t="s">
        <v>126</v>
      </c>
    </row>
    <row r="228" spans="2:65" s="11" customFormat="1" ht="13.5">
      <c r="B228" s="188"/>
      <c r="D228" s="176" t="s">
        <v>134</v>
      </c>
      <c r="E228" s="189" t="s">
        <v>5</v>
      </c>
      <c r="F228" s="190" t="s">
        <v>136</v>
      </c>
      <c r="H228" s="191">
        <v>178.209</v>
      </c>
      <c r="I228" s="192"/>
      <c r="L228" s="188"/>
      <c r="M228" s="193"/>
      <c r="N228" s="194"/>
      <c r="O228" s="194"/>
      <c r="P228" s="194"/>
      <c r="Q228" s="194"/>
      <c r="R228" s="194"/>
      <c r="S228" s="194"/>
      <c r="T228" s="195"/>
      <c r="AT228" s="189" t="s">
        <v>134</v>
      </c>
      <c r="AU228" s="189" t="s">
        <v>88</v>
      </c>
      <c r="AV228" s="11" t="s">
        <v>125</v>
      </c>
      <c r="AW228" s="11" t="s">
        <v>135</v>
      </c>
      <c r="AX228" s="11" t="s">
        <v>26</v>
      </c>
      <c r="AY228" s="189" t="s">
        <v>126</v>
      </c>
    </row>
    <row r="229" spans="2:65" s="1" customFormat="1" ht="25.5" customHeight="1">
      <c r="B229" s="163"/>
      <c r="C229" s="164" t="s">
        <v>382</v>
      </c>
      <c r="D229" s="164" t="s">
        <v>127</v>
      </c>
      <c r="E229" s="165" t="s">
        <v>383</v>
      </c>
      <c r="F229" s="166" t="s">
        <v>384</v>
      </c>
      <c r="G229" s="167" t="s">
        <v>271</v>
      </c>
      <c r="H229" s="168">
        <v>891.04499999999996</v>
      </c>
      <c r="I229" s="169"/>
      <c r="J229" s="170">
        <f>ROUND(I229*H229,2)</f>
        <v>0</v>
      </c>
      <c r="K229" s="166" t="s">
        <v>194</v>
      </c>
      <c r="L229" s="40"/>
      <c r="M229" s="171" t="s">
        <v>5</v>
      </c>
      <c r="N229" s="172" t="s">
        <v>50</v>
      </c>
      <c r="O229" s="4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AR229" s="23" t="s">
        <v>125</v>
      </c>
      <c r="AT229" s="23" t="s">
        <v>127</v>
      </c>
      <c r="AU229" s="23" t="s">
        <v>88</v>
      </c>
      <c r="AY229" s="23" t="s">
        <v>126</v>
      </c>
      <c r="BE229" s="175">
        <f>IF(N229="základní",J229,0)</f>
        <v>0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23" t="s">
        <v>26</v>
      </c>
      <c r="BK229" s="175">
        <f>ROUND(I229*H229,2)</f>
        <v>0</v>
      </c>
      <c r="BL229" s="23" t="s">
        <v>125</v>
      </c>
      <c r="BM229" s="23" t="s">
        <v>385</v>
      </c>
    </row>
    <row r="230" spans="2:65" s="1" customFormat="1" ht="40.5">
      <c r="B230" s="40"/>
      <c r="D230" s="176" t="s">
        <v>132</v>
      </c>
      <c r="F230" s="177" t="s">
        <v>386</v>
      </c>
      <c r="I230" s="178"/>
      <c r="L230" s="40"/>
      <c r="M230" s="179"/>
      <c r="N230" s="41"/>
      <c r="O230" s="41"/>
      <c r="P230" s="41"/>
      <c r="Q230" s="41"/>
      <c r="R230" s="41"/>
      <c r="S230" s="41"/>
      <c r="T230" s="69"/>
      <c r="AT230" s="23" t="s">
        <v>132</v>
      </c>
      <c r="AU230" s="23" t="s">
        <v>88</v>
      </c>
    </row>
    <row r="231" spans="2:65" s="10" customFormat="1" ht="13.5">
      <c r="B231" s="180"/>
      <c r="D231" s="176" t="s">
        <v>134</v>
      </c>
      <c r="E231" s="181" t="s">
        <v>5</v>
      </c>
      <c r="F231" s="182" t="s">
        <v>387</v>
      </c>
      <c r="H231" s="183">
        <v>891.04499999999996</v>
      </c>
      <c r="I231" s="184"/>
      <c r="L231" s="180"/>
      <c r="M231" s="185"/>
      <c r="N231" s="186"/>
      <c r="O231" s="186"/>
      <c r="P231" s="186"/>
      <c r="Q231" s="186"/>
      <c r="R231" s="186"/>
      <c r="S231" s="186"/>
      <c r="T231" s="187"/>
      <c r="AT231" s="181" t="s">
        <v>134</v>
      </c>
      <c r="AU231" s="181" t="s">
        <v>88</v>
      </c>
      <c r="AV231" s="10" t="s">
        <v>88</v>
      </c>
      <c r="AW231" s="10" t="s">
        <v>135</v>
      </c>
      <c r="AX231" s="10" t="s">
        <v>79</v>
      </c>
      <c r="AY231" s="181" t="s">
        <v>126</v>
      </c>
    </row>
    <row r="232" spans="2:65" s="11" customFormat="1" ht="13.5">
      <c r="B232" s="188"/>
      <c r="D232" s="176" t="s">
        <v>134</v>
      </c>
      <c r="E232" s="189" t="s">
        <v>5</v>
      </c>
      <c r="F232" s="190" t="s">
        <v>136</v>
      </c>
      <c r="H232" s="191">
        <v>891.04499999999996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134</v>
      </c>
      <c r="AU232" s="189" t="s">
        <v>88</v>
      </c>
      <c r="AV232" s="11" t="s">
        <v>125</v>
      </c>
      <c r="AW232" s="11" t="s">
        <v>135</v>
      </c>
      <c r="AX232" s="11" t="s">
        <v>26</v>
      </c>
      <c r="AY232" s="189" t="s">
        <v>126</v>
      </c>
    </row>
    <row r="233" spans="2:65" s="1" customFormat="1" ht="16.5" customHeight="1">
      <c r="B233" s="163"/>
      <c r="C233" s="164" t="s">
        <v>388</v>
      </c>
      <c r="D233" s="164" t="s">
        <v>127</v>
      </c>
      <c r="E233" s="165" t="s">
        <v>389</v>
      </c>
      <c r="F233" s="166" t="s">
        <v>390</v>
      </c>
      <c r="G233" s="167" t="s">
        <v>271</v>
      </c>
      <c r="H233" s="168">
        <v>6.2</v>
      </c>
      <c r="I233" s="169"/>
      <c r="J233" s="170">
        <f>ROUND(I233*H233,2)</f>
        <v>0</v>
      </c>
      <c r="K233" s="166" t="s">
        <v>194</v>
      </c>
      <c r="L233" s="40"/>
      <c r="M233" s="171" t="s">
        <v>5</v>
      </c>
      <c r="N233" s="172" t="s">
        <v>50</v>
      </c>
      <c r="O233" s="41"/>
      <c r="P233" s="173">
        <f>O233*H233</f>
        <v>0</v>
      </c>
      <c r="Q233" s="173">
        <v>0</v>
      </c>
      <c r="R233" s="173">
        <f>Q233*H233</f>
        <v>0</v>
      </c>
      <c r="S233" s="173">
        <v>0</v>
      </c>
      <c r="T233" s="174">
        <f>S233*H233</f>
        <v>0</v>
      </c>
      <c r="AR233" s="23" t="s">
        <v>125</v>
      </c>
      <c r="AT233" s="23" t="s">
        <v>127</v>
      </c>
      <c r="AU233" s="23" t="s">
        <v>88</v>
      </c>
      <c r="AY233" s="23" t="s">
        <v>126</v>
      </c>
      <c r="BE233" s="175">
        <f>IF(N233="základní",J233,0)</f>
        <v>0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23" t="s">
        <v>26</v>
      </c>
      <c r="BK233" s="175">
        <f>ROUND(I233*H233,2)</f>
        <v>0</v>
      </c>
      <c r="BL233" s="23" t="s">
        <v>125</v>
      </c>
      <c r="BM233" s="23" t="s">
        <v>391</v>
      </c>
    </row>
    <row r="234" spans="2:65" s="1" customFormat="1" ht="40.5">
      <c r="B234" s="40"/>
      <c r="D234" s="176" t="s">
        <v>132</v>
      </c>
      <c r="F234" s="177" t="s">
        <v>392</v>
      </c>
      <c r="I234" s="178"/>
      <c r="L234" s="40"/>
      <c r="M234" s="179"/>
      <c r="N234" s="41"/>
      <c r="O234" s="41"/>
      <c r="P234" s="41"/>
      <c r="Q234" s="41"/>
      <c r="R234" s="41"/>
      <c r="S234" s="41"/>
      <c r="T234" s="69"/>
      <c r="AT234" s="23" t="s">
        <v>132</v>
      </c>
      <c r="AU234" s="23" t="s">
        <v>88</v>
      </c>
    </row>
    <row r="235" spans="2:65" s="10" customFormat="1" ht="13.5">
      <c r="B235" s="180"/>
      <c r="D235" s="176" t="s">
        <v>134</v>
      </c>
      <c r="E235" s="181" t="s">
        <v>5</v>
      </c>
      <c r="F235" s="182" t="s">
        <v>393</v>
      </c>
      <c r="H235" s="183">
        <v>6.2</v>
      </c>
      <c r="I235" s="184"/>
      <c r="L235" s="180"/>
      <c r="M235" s="185"/>
      <c r="N235" s="186"/>
      <c r="O235" s="186"/>
      <c r="P235" s="186"/>
      <c r="Q235" s="186"/>
      <c r="R235" s="186"/>
      <c r="S235" s="186"/>
      <c r="T235" s="187"/>
      <c r="AT235" s="181" t="s">
        <v>134</v>
      </c>
      <c r="AU235" s="181" t="s">
        <v>88</v>
      </c>
      <c r="AV235" s="10" t="s">
        <v>88</v>
      </c>
      <c r="AW235" s="10" t="s">
        <v>135</v>
      </c>
      <c r="AX235" s="10" t="s">
        <v>79</v>
      </c>
      <c r="AY235" s="181" t="s">
        <v>126</v>
      </c>
    </row>
    <row r="236" spans="2:65" s="11" customFormat="1" ht="13.5">
      <c r="B236" s="188"/>
      <c r="D236" s="176" t="s">
        <v>134</v>
      </c>
      <c r="E236" s="189" t="s">
        <v>5</v>
      </c>
      <c r="F236" s="190" t="s">
        <v>136</v>
      </c>
      <c r="H236" s="191">
        <v>6.2</v>
      </c>
      <c r="I236" s="192"/>
      <c r="L236" s="188"/>
      <c r="M236" s="193"/>
      <c r="N236" s="194"/>
      <c r="O236" s="194"/>
      <c r="P236" s="194"/>
      <c r="Q236" s="194"/>
      <c r="R236" s="194"/>
      <c r="S236" s="194"/>
      <c r="T236" s="195"/>
      <c r="AT236" s="189" t="s">
        <v>134</v>
      </c>
      <c r="AU236" s="189" t="s">
        <v>88</v>
      </c>
      <c r="AV236" s="11" t="s">
        <v>125</v>
      </c>
      <c r="AW236" s="11" t="s">
        <v>135</v>
      </c>
      <c r="AX236" s="11" t="s">
        <v>26</v>
      </c>
      <c r="AY236" s="189" t="s">
        <v>126</v>
      </c>
    </row>
    <row r="237" spans="2:65" s="1" customFormat="1" ht="16.5" customHeight="1">
      <c r="B237" s="163"/>
      <c r="C237" s="164" t="s">
        <v>394</v>
      </c>
      <c r="D237" s="164" t="s">
        <v>127</v>
      </c>
      <c r="E237" s="165" t="s">
        <v>395</v>
      </c>
      <c r="F237" s="166" t="s">
        <v>396</v>
      </c>
      <c r="G237" s="167" t="s">
        <v>271</v>
      </c>
      <c r="H237" s="168">
        <v>178.209</v>
      </c>
      <c r="I237" s="169"/>
      <c r="J237" s="170">
        <f>ROUND(I237*H237,2)</f>
        <v>0</v>
      </c>
      <c r="K237" s="166" t="s">
        <v>194</v>
      </c>
      <c r="L237" s="40"/>
      <c r="M237" s="171" t="s">
        <v>5</v>
      </c>
      <c r="N237" s="172" t="s">
        <v>50</v>
      </c>
      <c r="O237" s="41"/>
      <c r="P237" s="173">
        <f>O237*H237</f>
        <v>0</v>
      </c>
      <c r="Q237" s="173">
        <v>0</v>
      </c>
      <c r="R237" s="173">
        <f>Q237*H237</f>
        <v>0</v>
      </c>
      <c r="S237" s="173">
        <v>0</v>
      </c>
      <c r="T237" s="174">
        <f>S237*H237</f>
        <v>0</v>
      </c>
      <c r="AR237" s="23" t="s">
        <v>125</v>
      </c>
      <c r="AT237" s="23" t="s">
        <v>127</v>
      </c>
      <c r="AU237" s="23" t="s">
        <v>88</v>
      </c>
      <c r="AY237" s="23" t="s">
        <v>126</v>
      </c>
      <c r="BE237" s="175">
        <f>IF(N237="základní",J237,0)</f>
        <v>0</v>
      </c>
      <c r="BF237" s="175">
        <f>IF(N237="snížená",J237,0)</f>
        <v>0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23" t="s">
        <v>26</v>
      </c>
      <c r="BK237" s="175">
        <f>ROUND(I237*H237,2)</f>
        <v>0</v>
      </c>
      <c r="BL237" s="23" t="s">
        <v>125</v>
      </c>
      <c r="BM237" s="23" t="s">
        <v>397</v>
      </c>
    </row>
    <row r="238" spans="2:65" s="1" customFormat="1" ht="13.5">
      <c r="B238" s="40"/>
      <c r="D238" s="176" t="s">
        <v>132</v>
      </c>
      <c r="F238" s="177" t="s">
        <v>396</v>
      </c>
      <c r="I238" s="178"/>
      <c r="L238" s="40"/>
      <c r="M238" s="179"/>
      <c r="N238" s="41"/>
      <c r="O238" s="41"/>
      <c r="P238" s="41"/>
      <c r="Q238" s="41"/>
      <c r="R238" s="41"/>
      <c r="S238" s="41"/>
      <c r="T238" s="69"/>
      <c r="AT238" s="23" t="s">
        <v>132</v>
      </c>
      <c r="AU238" s="23" t="s">
        <v>88</v>
      </c>
    </row>
    <row r="239" spans="2:65" s="10" customFormat="1" ht="13.5">
      <c r="B239" s="180"/>
      <c r="D239" s="176" t="s">
        <v>134</v>
      </c>
      <c r="E239" s="181" t="s">
        <v>5</v>
      </c>
      <c r="F239" s="182" t="s">
        <v>398</v>
      </c>
      <c r="H239" s="183">
        <v>178.209</v>
      </c>
      <c r="I239" s="184"/>
      <c r="L239" s="180"/>
      <c r="M239" s="185"/>
      <c r="N239" s="186"/>
      <c r="O239" s="186"/>
      <c r="P239" s="186"/>
      <c r="Q239" s="186"/>
      <c r="R239" s="186"/>
      <c r="S239" s="186"/>
      <c r="T239" s="187"/>
      <c r="AT239" s="181" t="s">
        <v>134</v>
      </c>
      <c r="AU239" s="181" t="s">
        <v>88</v>
      </c>
      <c r="AV239" s="10" t="s">
        <v>88</v>
      </c>
      <c r="AW239" s="10" t="s">
        <v>135</v>
      </c>
      <c r="AX239" s="10" t="s">
        <v>79</v>
      </c>
      <c r="AY239" s="181" t="s">
        <v>126</v>
      </c>
    </row>
    <row r="240" spans="2:65" s="11" customFormat="1" ht="13.5">
      <c r="B240" s="188"/>
      <c r="D240" s="176" t="s">
        <v>134</v>
      </c>
      <c r="E240" s="189" t="s">
        <v>5</v>
      </c>
      <c r="F240" s="190" t="s">
        <v>136</v>
      </c>
      <c r="H240" s="191">
        <v>178.209</v>
      </c>
      <c r="I240" s="192"/>
      <c r="L240" s="188"/>
      <c r="M240" s="193"/>
      <c r="N240" s="194"/>
      <c r="O240" s="194"/>
      <c r="P240" s="194"/>
      <c r="Q240" s="194"/>
      <c r="R240" s="194"/>
      <c r="S240" s="194"/>
      <c r="T240" s="195"/>
      <c r="AT240" s="189" t="s">
        <v>134</v>
      </c>
      <c r="AU240" s="189" t="s">
        <v>88</v>
      </c>
      <c r="AV240" s="11" t="s">
        <v>125</v>
      </c>
      <c r="AW240" s="11" t="s">
        <v>135</v>
      </c>
      <c r="AX240" s="11" t="s">
        <v>26</v>
      </c>
      <c r="AY240" s="189" t="s">
        <v>126</v>
      </c>
    </row>
    <row r="241" spans="2:65" s="1" customFormat="1" ht="16.5" customHeight="1">
      <c r="B241" s="163"/>
      <c r="C241" s="164" t="s">
        <v>399</v>
      </c>
      <c r="D241" s="164" t="s">
        <v>127</v>
      </c>
      <c r="E241" s="165" t="s">
        <v>400</v>
      </c>
      <c r="F241" s="166" t="s">
        <v>401</v>
      </c>
      <c r="G241" s="167" t="s">
        <v>402</v>
      </c>
      <c r="H241" s="168">
        <v>320.77600000000001</v>
      </c>
      <c r="I241" s="169"/>
      <c r="J241" s="170">
        <f>ROUND(I241*H241,2)</f>
        <v>0</v>
      </c>
      <c r="K241" s="166" t="s">
        <v>194</v>
      </c>
      <c r="L241" s="40"/>
      <c r="M241" s="171" t="s">
        <v>5</v>
      </c>
      <c r="N241" s="172" t="s">
        <v>50</v>
      </c>
      <c r="O241" s="41"/>
      <c r="P241" s="173">
        <f>O241*H241</f>
        <v>0</v>
      </c>
      <c r="Q241" s="173">
        <v>0</v>
      </c>
      <c r="R241" s="173">
        <f>Q241*H241</f>
        <v>0</v>
      </c>
      <c r="S241" s="173">
        <v>0</v>
      </c>
      <c r="T241" s="174">
        <f>S241*H241</f>
        <v>0</v>
      </c>
      <c r="AR241" s="23" t="s">
        <v>125</v>
      </c>
      <c r="AT241" s="23" t="s">
        <v>127</v>
      </c>
      <c r="AU241" s="23" t="s">
        <v>88</v>
      </c>
      <c r="AY241" s="23" t="s">
        <v>126</v>
      </c>
      <c r="BE241" s="175">
        <f>IF(N241="základní",J241,0)</f>
        <v>0</v>
      </c>
      <c r="BF241" s="175">
        <f>IF(N241="snížená",J241,0)</f>
        <v>0</v>
      </c>
      <c r="BG241" s="175">
        <f>IF(N241="zákl. přenesená",J241,0)</f>
        <v>0</v>
      </c>
      <c r="BH241" s="175">
        <f>IF(N241="sníž. přenesená",J241,0)</f>
        <v>0</v>
      </c>
      <c r="BI241" s="175">
        <f>IF(N241="nulová",J241,0)</f>
        <v>0</v>
      </c>
      <c r="BJ241" s="23" t="s">
        <v>26</v>
      </c>
      <c r="BK241" s="175">
        <f>ROUND(I241*H241,2)</f>
        <v>0</v>
      </c>
      <c r="BL241" s="23" t="s">
        <v>125</v>
      </c>
      <c r="BM241" s="23" t="s">
        <v>403</v>
      </c>
    </row>
    <row r="242" spans="2:65" s="1" customFormat="1" ht="13.5">
      <c r="B242" s="40"/>
      <c r="D242" s="176" t="s">
        <v>132</v>
      </c>
      <c r="F242" s="177" t="s">
        <v>404</v>
      </c>
      <c r="I242" s="178"/>
      <c r="L242" s="40"/>
      <c r="M242" s="179"/>
      <c r="N242" s="41"/>
      <c r="O242" s="41"/>
      <c r="P242" s="41"/>
      <c r="Q242" s="41"/>
      <c r="R242" s="41"/>
      <c r="S242" s="41"/>
      <c r="T242" s="69"/>
      <c r="AT242" s="23" t="s">
        <v>132</v>
      </c>
      <c r="AU242" s="23" t="s">
        <v>88</v>
      </c>
    </row>
    <row r="243" spans="2:65" s="10" customFormat="1" ht="13.5">
      <c r="B243" s="180"/>
      <c r="D243" s="176" t="s">
        <v>134</v>
      </c>
      <c r="E243" s="181" t="s">
        <v>5</v>
      </c>
      <c r="F243" s="182" t="s">
        <v>405</v>
      </c>
      <c r="H243" s="183">
        <v>320.77620000000002</v>
      </c>
      <c r="I243" s="184"/>
      <c r="L243" s="180"/>
      <c r="M243" s="185"/>
      <c r="N243" s="186"/>
      <c r="O243" s="186"/>
      <c r="P243" s="186"/>
      <c r="Q243" s="186"/>
      <c r="R243" s="186"/>
      <c r="S243" s="186"/>
      <c r="T243" s="187"/>
      <c r="AT243" s="181" t="s">
        <v>134</v>
      </c>
      <c r="AU243" s="181" t="s">
        <v>88</v>
      </c>
      <c r="AV243" s="10" t="s">
        <v>88</v>
      </c>
      <c r="AW243" s="10" t="s">
        <v>135</v>
      </c>
      <c r="AX243" s="10" t="s">
        <v>79</v>
      </c>
      <c r="AY243" s="181" t="s">
        <v>126</v>
      </c>
    </row>
    <row r="244" spans="2:65" s="11" customFormat="1" ht="13.5">
      <c r="B244" s="188"/>
      <c r="D244" s="176" t="s">
        <v>134</v>
      </c>
      <c r="E244" s="189" t="s">
        <v>5</v>
      </c>
      <c r="F244" s="190" t="s">
        <v>136</v>
      </c>
      <c r="H244" s="191">
        <v>320.77620000000002</v>
      </c>
      <c r="I244" s="192"/>
      <c r="L244" s="188"/>
      <c r="M244" s="193"/>
      <c r="N244" s="194"/>
      <c r="O244" s="194"/>
      <c r="P244" s="194"/>
      <c r="Q244" s="194"/>
      <c r="R244" s="194"/>
      <c r="S244" s="194"/>
      <c r="T244" s="195"/>
      <c r="AT244" s="189" t="s">
        <v>134</v>
      </c>
      <c r="AU244" s="189" t="s">
        <v>88</v>
      </c>
      <c r="AV244" s="11" t="s">
        <v>125</v>
      </c>
      <c r="AW244" s="11" t="s">
        <v>135</v>
      </c>
      <c r="AX244" s="11" t="s">
        <v>26</v>
      </c>
      <c r="AY244" s="189" t="s">
        <v>126</v>
      </c>
    </row>
    <row r="245" spans="2:65" s="1" customFormat="1" ht="16.5" customHeight="1">
      <c r="B245" s="163"/>
      <c r="C245" s="164" t="s">
        <v>406</v>
      </c>
      <c r="D245" s="164" t="s">
        <v>127</v>
      </c>
      <c r="E245" s="165" t="s">
        <v>407</v>
      </c>
      <c r="F245" s="166" t="s">
        <v>408</v>
      </c>
      <c r="G245" s="167" t="s">
        <v>271</v>
      </c>
      <c r="H245" s="168">
        <v>21.245999999999999</v>
      </c>
      <c r="I245" s="169"/>
      <c r="J245" s="170">
        <f>ROUND(I245*H245,2)</f>
        <v>0</v>
      </c>
      <c r="K245" s="166" t="s">
        <v>194</v>
      </c>
      <c r="L245" s="40"/>
      <c r="M245" s="171" t="s">
        <v>5</v>
      </c>
      <c r="N245" s="172" t="s">
        <v>50</v>
      </c>
      <c r="O245" s="41"/>
      <c r="P245" s="173">
        <f>O245*H245</f>
        <v>0</v>
      </c>
      <c r="Q245" s="173">
        <v>0</v>
      </c>
      <c r="R245" s="173">
        <f>Q245*H245</f>
        <v>0</v>
      </c>
      <c r="S245" s="173">
        <v>0</v>
      </c>
      <c r="T245" s="174">
        <f>S245*H245</f>
        <v>0</v>
      </c>
      <c r="AR245" s="23" t="s">
        <v>125</v>
      </c>
      <c r="AT245" s="23" t="s">
        <v>127</v>
      </c>
      <c r="AU245" s="23" t="s">
        <v>88</v>
      </c>
      <c r="AY245" s="23" t="s">
        <v>126</v>
      </c>
      <c r="BE245" s="175">
        <f>IF(N245="základní",J245,0)</f>
        <v>0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23" t="s">
        <v>26</v>
      </c>
      <c r="BK245" s="175">
        <f>ROUND(I245*H245,2)</f>
        <v>0</v>
      </c>
      <c r="BL245" s="23" t="s">
        <v>125</v>
      </c>
      <c r="BM245" s="23" t="s">
        <v>409</v>
      </c>
    </row>
    <row r="246" spans="2:65" s="1" customFormat="1" ht="27">
      <c r="B246" s="40"/>
      <c r="D246" s="176" t="s">
        <v>132</v>
      </c>
      <c r="F246" s="177" t="s">
        <v>410</v>
      </c>
      <c r="I246" s="178"/>
      <c r="L246" s="40"/>
      <c r="M246" s="179"/>
      <c r="N246" s="41"/>
      <c r="O246" s="41"/>
      <c r="P246" s="41"/>
      <c r="Q246" s="41"/>
      <c r="R246" s="41"/>
      <c r="S246" s="41"/>
      <c r="T246" s="69"/>
      <c r="AT246" s="23" t="s">
        <v>132</v>
      </c>
      <c r="AU246" s="23" t="s">
        <v>88</v>
      </c>
    </row>
    <row r="247" spans="2:65" s="10" customFormat="1" ht="13.5">
      <c r="B247" s="180"/>
      <c r="D247" s="176" t="s">
        <v>134</v>
      </c>
      <c r="E247" s="181" t="s">
        <v>5</v>
      </c>
      <c r="F247" s="182" t="s">
        <v>411</v>
      </c>
      <c r="H247" s="183">
        <v>3.9</v>
      </c>
      <c r="I247" s="184"/>
      <c r="L247" s="180"/>
      <c r="M247" s="185"/>
      <c r="N247" s="186"/>
      <c r="O247" s="186"/>
      <c r="P247" s="186"/>
      <c r="Q247" s="186"/>
      <c r="R247" s="186"/>
      <c r="S247" s="186"/>
      <c r="T247" s="187"/>
      <c r="AT247" s="181" t="s">
        <v>134</v>
      </c>
      <c r="AU247" s="181" t="s">
        <v>88</v>
      </c>
      <c r="AV247" s="10" t="s">
        <v>88</v>
      </c>
      <c r="AW247" s="10" t="s">
        <v>135</v>
      </c>
      <c r="AX247" s="10" t="s">
        <v>79</v>
      </c>
      <c r="AY247" s="181" t="s">
        <v>126</v>
      </c>
    </row>
    <row r="248" spans="2:65" s="13" customFormat="1" ht="13.5">
      <c r="B248" s="208"/>
      <c r="D248" s="176" t="s">
        <v>134</v>
      </c>
      <c r="E248" s="209" t="s">
        <v>5</v>
      </c>
      <c r="F248" s="210" t="s">
        <v>412</v>
      </c>
      <c r="H248" s="209" t="s">
        <v>5</v>
      </c>
      <c r="I248" s="211"/>
      <c r="L248" s="208"/>
      <c r="M248" s="212"/>
      <c r="N248" s="213"/>
      <c r="O248" s="213"/>
      <c r="P248" s="213"/>
      <c r="Q248" s="213"/>
      <c r="R248" s="213"/>
      <c r="S248" s="213"/>
      <c r="T248" s="214"/>
      <c r="AT248" s="209" t="s">
        <v>134</v>
      </c>
      <c r="AU248" s="209" t="s">
        <v>88</v>
      </c>
      <c r="AV248" s="13" t="s">
        <v>26</v>
      </c>
      <c r="AW248" s="13" t="s">
        <v>135</v>
      </c>
      <c r="AX248" s="13" t="s">
        <v>79</v>
      </c>
      <c r="AY248" s="209" t="s">
        <v>126</v>
      </c>
    </row>
    <row r="249" spans="2:65" s="10" customFormat="1" ht="13.5">
      <c r="B249" s="180"/>
      <c r="D249" s="176" t="s">
        <v>134</v>
      </c>
      <c r="E249" s="181" t="s">
        <v>5</v>
      </c>
      <c r="F249" s="182" t="s">
        <v>413</v>
      </c>
      <c r="H249" s="183">
        <v>2.94</v>
      </c>
      <c r="I249" s="184"/>
      <c r="L249" s="180"/>
      <c r="M249" s="185"/>
      <c r="N249" s="186"/>
      <c r="O249" s="186"/>
      <c r="P249" s="186"/>
      <c r="Q249" s="186"/>
      <c r="R249" s="186"/>
      <c r="S249" s="186"/>
      <c r="T249" s="187"/>
      <c r="AT249" s="181" t="s">
        <v>134</v>
      </c>
      <c r="AU249" s="181" t="s">
        <v>88</v>
      </c>
      <c r="AV249" s="10" t="s">
        <v>88</v>
      </c>
      <c r="AW249" s="10" t="s">
        <v>135</v>
      </c>
      <c r="AX249" s="10" t="s">
        <v>79</v>
      </c>
      <c r="AY249" s="181" t="s">
        <v>126</v>
      </c>
    </row>
    <row r="250" spans="2:65" s="10" customFormat="1" ht="13.5">
      <c r="B250" s="180"/>
      <c r="D250" s="176" t="s">
        <v>134</v>
      </c>
      <c r="E250" s="181" t="s">
        <v>5</v>
      </c>
      <c r="F250" s="182" t="s">
        <v>414</v>
      </c>
      <c r="H250" s="183">
        <v>7.35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134</v>
      </c>
      <c r="AU250" s="181" t="s">
        <v>88</v>
      </c>
      <c r="AV250" s="10" t="s">
        <v>88</v>
      </c>
      <c r="AW250" s="10" t="s">
        <v>135</v>
      </c>
      <c r="AX250" s="10" t="s">
        <v>79</v>
      </c>
      <c r="AY250" s="181" t="s">
        <v>126</v>
      </c>
    </row>
    <row r="251" spans="2:65" s="10" customFormat="1" ht="13.5">
      <c r="B251" s="180"/>
      <c r="D251" s="176" t="s">
        <v>134</v>
      </c>
      <c r="E251" s="181" t="s">
        <v>5</v>
      </c>
      <c r="F251" s="182" t="s">
        <v>415</v>
      </c>
      <c r="H251" s="183">
        <v>0.98</v>
      </c>
      <c r="I251" s="184"/>
      <c r="L251" s="180"/>
      <c r="M251" s="185"/>
      <c r="N251" s="186"/>
      <c r="O251" s="186"/>
      <c r="P251" s="186"/>
      <c r="Q251" s="186"/>
      <c r="R251" s="186"/>
      <c r="S251" s="186"/>
      <c r="T251" s="187"/>
      <c r="AT251" s="181" t="s">
        <v>134</v>
      </c>
      <c r="AU251" s="181" t="s">
        <v>88</v>
      </c>
      <c r="AV251" s="10" t="s">
        <v>88</v>
      </c>
      <c r="AW251" s="10" t="s">
        <v>135</v>
      </c>
      <c r="AX251" s="10" t="s">
        <v>79</v>
      </c>
      <c r="AY251" s="181" t="s">
        <v>126</v>
      </c>
    </row>
    <row r="252" spans="2:65" s="10" customFormat="1" ht="13.5">
      <c r="B252" s="180"/>
      <c r="D252" s="176" t="s">
        <v>134</v>
      </c>
      <c r="E252" s="181" t="s">
        <v>5</v>
      </c>
      <c r="F252" s="182" t="s">
        <v>416</v>
      </c>
      <c r="H252" s="183">
        <v>6.0759999999999996</v>
      </c>
      <c r="I252" s="184"/>
      <c r="L252" s="180"/>
      <c r="M252" s="185"/>
      <c r="N252" s="186"/>
      <c r="O252" s="186"/>
      <c r="P252" s="186"/>
      <c r="Q252" s="186"/>
      <c r="R252" s="186"/>
      <c r="S252" s="186"/>
      <c r="T252" s="187"/>
      <c r="AT252" s="181" t="s">
        <v>134</v>
      </c>
      <c r="AU252" s="181" t="s">
        <v>88</v>
      </c>
      <c r="AV252" s="10" t="s">
        <v>88</v>
      </c>
      <c r="AW252" s="10" t="s">
        <v>135</v>
      </c>
      <c r="AX252" s="10" t="s">
        <v>79</v>
      </c>
      <c r="AY252" s="181" t="s">
        <v>126</v>
      </c>
    </row>
    <row r="253" spans="2:65" s="11" customFormat="1" ht="13.5">
      <c r="B253" s="188"/>
      <c r="D253" s="176" t="s">
        <v>134</v>
      </c>
      <c r="E253" s="189" t="s">
        <v>5</v>
      </c>
      <c r="F253" s="190" t="s">
        <v>136</v>
      </c>
      <c r="H253" s="191">
        <v>21.245999999999999</v>
      </c>
      <c r="I253" s="192"/>
      <c r="L253" s="188"/>
      <c r="M253" s="193"/>
      <c r="N253" s="194"/>
      <c r="O253" s="194"/>
      <c r="P253" s="194"/>
      <c r="Q253" s="194"/>
      <c r="R253" s="194"/>
      <c r="S253" s="194"/>
      <c r="T253" s="195"/>
      <c r="AT253" s="189" t="s">
        <v>134</v>
      </c>
      <c r="AU253" s="189" t="s">
        <v>88</v>
      </c>
      <c r="AV253" s="11" t="s">
        <v>125</v>
      </c>
      <c r="AW253" s="11" t="s">
        <v>135</v>
      </c>
      <c r="AX253" s="11" t="s">
        <v>26</v>
      </c>
      <c r="AY253" s="189" t="s">
        <v>126</v>
      </c>
    </row>
    <row r="254" spans="2:65" s="1" customFormat="1" ht="16.5" customHeight="1">
      <c r="B254" s="163"/>
      <c r="C254" s="215" t="s">
        <v>417</v>
      </c>
      <c r="D254" s="215" t="s">
        <v>275</v>
      </c>
      <c r="E254" s="216" t="s">
        <v>418</v>
      </c>
      <c r="F254" s="217" t="s">
        <v>419</v>
      </c>
      <c r="G254" s="218" t="s">
        <v>402</v>
      </c>
      <c r="H254" s="219">
        <v>5.5860000000000003</v>
      </c>
      <c r="I254" s="220"/>
      <c r="J254" s="221">
        <f>ROUND(I254*H254,2)</f>
        <v>0</v>
      </c>
      <c r="K254" s="217" t="s">
        <v>194</v>
      </c>
      <c r="L254" s="222"/>
      <c r="M254" s="223" t="s">
        <v>5</v>
      </c>
      <c r="N254" s="224" t="s">
        <v>50</v>
      </c>
      <c r="O254" s="41"/>
      <c r="P254" s="173">
        <f>O254*H254</f>
        <v>0</v>
      </c>
      <c r="Q254" s="173">
        <v>1</v>
      </c>
      <c r="R254" s="173">
        <f>Q254*H254</f>
        <v>5.5860000000000003</v>
      </c>
      <c r="S254" s="173">
        <v>0</v>
      </c>
      <c r="T254" s="174">
        <f>S254*H254</f>
        <v>0</v>
      </c>
      <c r="AR254" s="23" t="s">
        <v>232</v>
      </c>
      <c r="AT254" s="23" t="s">
        <v>275</v>
      </c>
      <c r="AU254" s="23" t="s">
        <v>88</v>
      </c>
      <c r="AY254" s="23" t="s">
        <v>126</v>
      </c>
      <c r="BE254" s="175">
        <f>IF(N254="základní",J254,0)</f>
        <v>0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23" t="s">
        <v>26</v>
      </c>
      <c r="BK254" s="175">
        <f>ROUND(I254*H254,2)</f>
        <v>0</v>
      </c>
      <c r="BL254" s="23" t="s">
        <v>125</v>
      </c>
      <c r="BM254" s="23" t="s">
        <v>420</v>
      </c>
    </row>
    <row r="255" spans="2:65" s="1" customFormat="1" ht="27">
      <c r="B255" s="40"/>
      <c r="D255" s="176" t="s">
        <v>132</v>
      </c>
      <c r="F255" s="177" t="s">
        <v>421</v>
      </c>
      <c r="I255" s="178"/>
      <c r="L255" s="40"/>
      <c r="M255" s="179"/>
      <c r="N255" s="41"/>
      <c r="O255" s="41"/>
      <c r="P255" s="41"/>
      <c r="Q255" s="41"/>
      <c r="R255" s="41"/>
      <c r="S255" s="41"/>
      <c r="T255" s="69"/>
      <c r="AT255" s="23" t="s">
        <v>132</v>
      </c>
      <c r="AU255" s="23" t="s">
        <v>88</v>
      </c>
    </row>
    <row r="256" spans="2:65" s="10" customFormat="1" ht="13.5">
      <c r="B256" s="180"/>
      <c r="D256" s="176" t="s">
        <v>134</v>
      </c>
      <c r="E256" s="181" t="s">
        <v>5</v>
      </c>
      <c r="F256" s="182" t="s">
        <v>422</v>
      </c>
      <c r="H256" s="183">
        <v>5.5860000000000003</v>
      </c>
      <c r="I256" s="184"/>
      <c r="L256" s="180"/>
      <c r="M256" s="185"/>
      <c r="N256" s="186"/>
      <c r="O256" s="186"/>
      <c r="P256" s="186"/>
      <c r="Q256" s="186"/>
      <c r="R256" s="186"/>
      <c r="S256" s="186"/>
      <c r="T256" s="187"/>
      <c r="AT256" s="181" t="s">
        <v>134</v>
      </c>
      <c r="AU256" s="181" t="s">
        <v>88</v>
      </c>
      <c r="AV256" s="10" t="s">
        <v>88</v>
      </c>
      <c r="AW256" s="10" t="s">
        <v>135</v>
      </c>
      <c r="AX256" s="10" t="s">
        <v>79</v>
      </c>
      <c r="AY256" s="181" t="s">
        <v>126</v>
      </c>
    </row>
    <row r="257" spans="2:65" s="11" customFormat="1" ht="13.5">
      <c r="B257" s="188"/>
      <c r="D257" s="176" t="s">
        <v>134</v>
      </c>
      <c r="E257" s="189" t="s">
        <v>5</v>
      </c>
      <c r="F257" s="190" t="s">
        <v>136</v>
      </c>
      <c r="H257" s="191">
        <v>5.5860000000000003</v>
      </c>
      <c r="I257" s="192"/>
      <c r="L257" s="188"/>
      <c r="M257" s="193"/>
      <c r="N257" s="194"/>
      <c r="O257" s="194"/>
      <c r="P257" s="194"/>
      <c r="Q257" s="194"/>
      <c r="R257" s="194"/>
      <c r="S257" s="194"/>
      <c r="T257" s="195"/>
      <c r="AT257" s="189" t="s">
        <v>134</v>
      </c>
      <c r="AU257" s="189" t="s">
        <v>88</v>
      </c>
      <c r="AV257" s="11" t="s">
        <v>125</v>
      </c>
      <c r="AW257" s="11" t="s">
        <v>135</v>
      </c>
      <c r="AX257" s="11" t="s">
        <v>26</v>
      </c>
      <c r="AY257" s="189" t="s">
        <v>126</v>
      </c>
    </row>
    <row r="258" spans="2:65" s="1" customFormat="1" ht="16.5" customHeight="1">
      <c r="B258" s="163"/>
      <c r="C258" s="215" t="s">
        <v>423</v>
      </c>
      <c r="D258" s="215" t="s">
        <v>275</v>
      </c>
      <c r="E258" s="216" t="s">
        <v>424</v>
      </c>
      <c r="F258" s="217" t="s">
        <v>425</v>
      </c>
      <c r="G258" s="218" t="s">
        <v>402</v>
      </c>
      <c r="H258" s="219">
        <v>21.375</v>
      </c>
      <c r="I258" s="220"/>
      <c r="J258" s="221">
        <f>ROUND(I258*H258,2)</f>
        <v>0</v>
      </c>
      <c r="K258" s="217" t="s">
        <v>194</v>
      </c>
      <c r="L258" s="222"/>
      <c r="M258" s="223" t="s">
        <v>5</v>
      </c>
      <c r="N258" s="224" t="s">
        <v>50</v>
      </c>
      <c r="O258" s="41"/>
      <c r="P258" s="173">
        <f>O258*H258</f>
        <v>0</v>
      </c>
      <c r="Q258" s="173">
        <v>1</v>
      </c>
      <c r="R258" s="173">
        <f>Q258*H258</f>
        <v>21.375</v>
      </c>
      <c r="S258" s="173">
        <v>0</v>
      </c>
      <c r="T258" s="174">
        <f>S258*H258</f>
        <v>0</v>
      </c>
      <c r="AR258" s="23" t="s">
        <v>232</v>
      </c>
      <c r="AT258" s="23" t="s">
        <v>275</v>
      </c>
      <c r="AU258" s="23" t="s">
        <v>88</v>
      </c>
      <c r="AY258" s="23" t="s">
        <v>126</v>
      </c>
      <c r="BE258" s="175">
        <f>IF(N258="základní",J258,0)</f>
        <v>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23" t="s">
        <v>26</v>
      </c>
      <c r="BK258" s="175">
        <f>ROUND(I258*H258,2)</f>
        <v>0</v>
      </c>
      <c r="BL258" s="23" t="s">
        <v>125</v>
      </c>
      <c r="BM258" s="23" t="s">
        <v>426</v>
      </c>
    </row>
    <row r="259" spans="2:65" s="1" customFormat="1" ht="13.5">
      <c r="B259" s="40"/>
      <c r="D259" s="176" t="s">
        <v>132</v>
      </c>
      <c r="F259" s="177" t="s">
        <v>425</v>
      </c>
      <c r="I259" s="178"/>
      <c r="L259" s="40"/>
      <c r="M259" s="179"/>
      <c r="N259" s="41"/>
      <c r="O259" s="41"/>
      <c r="P259" s="41"/>
      <c r="Q259" s="41"/>
      <c r="R259" s="41"/>
      <c r="S259" s="41"/>
      <c r="T259" s="69"/>
      <c r="AT259" s="23" t="s">
        <v>132</v>
      </c>
      <c r="AU259" s="23" t="s">
        <v>88</v>
      </c>
    </row>
    <row r="260" spans="2:65" s="1" customFormat="1" ht="27">
      <c r="B260" s="40"/>
      <c r="D260" s="176" t="s">
        <v>427</v>
      </c>
      <c r="F260" s="225" t="s">
        <v>428</v>
      </c>
      <c r="I260" s="178"/>
      <c r="L260" s="40"/>
      <c r="M260" s="179"/>
      <c r="N260" s="41"/>
      <c r="O260" s="41"/>
      <c r="P260" s="41"/>
      <c r="Q260" s="41"/>
      <c r="R260" s="41"/>
      <c r="S260" s="41"/>
      <c r="T260" s="69"/>
      <c r="AT260" s="23" t="s">
        <v>427</v>
      </c>
      <c r="AU260" s="23" t="s">
        <v>88</v>
      </c>
    </row>
    <row r="261" spans="2:65" s="10" customFormat="1" ht="13.5">
      <c r="B261" s="180"/>
      <c r="D261" s="176" t="s">
        <v>134</v>
      </c>
      <c r="E261" s="181" t="s">
        <v>5</v>
      </c>
      <c r="F261" s="182" t="s">
        <v>429</v>
      </c>
      <c r="H261" s="183">
        <v>7.41</v>
      </c>
      <c r="I261" s="184"/>
      <c r="L261" s="180"/>
      <c r="M261" s="185"/>
      <c r="N261" s="186"/>
      <c r="O261" s="186"/>
      <c r="P261" s="186"/>
      <c r="Q261" s="186"/>
      <c r="R261" s="186"/>
      <c r="S261" s="186"/>
      <c r="T261" s="187"/>
      <c r="AT261" s="181" t="s">
        <v>134</v>
      </c>
      <c r="AU261" s="181" t="s">
        <v>88</v>
      </c>
      <c r="AV261" s="10" t="s">
        <v>88</v>
      </c>
      <c r="AW261" s="10" t="s">
        <v>135</v>
      </c>
      <c r="AX261" s="10" t="s">
        <v>79</v>
      </c>
      <c r="AY261" s="181" t="s">
        <v>126</v>
      </c>
    </row>
    <row r="262" spans="2:65" s="13" customFormat="1" ht="13.5">
      <c r="B262" s="208"/>
      <c r="D262" s="176" t="s">
        <v>134</v>
      </c>
      <c r="E262" s="209" t="s">
        <v>5</v>
      </c>
      <c r="F262" s="210" t="s">
        <v>412</v>
      </c>
      <c r="H262" s="209" t="s">
        <v>5</v>
      </c>
      <c r="I262" s="211"/>
      <c r="L262" s="208"/>
      <c r="M262" s="212"/>
      <c r="N262" s="213"/>
      <c r="O262" s="213"/>
      <c r="P262" s="213"/>
      <c r="Q262" s="213"/>
      <c r="R262" s="213"/>
      <c r="S262" s="213"/>
      <c r="T262" s="214"/>
      <c r="AT262" s="209" t="s">
        <v>134</v>
      </c>
      <c r="AU262" s="209" t="s">
        <v>88</v>
      </c>
      <c r="AV262" s="13" t="s">
        <v>26</v>
      </c>
      <c r="AW262" s="13" t="s">
        <v>135</v>
      </c>
      <c r="AX262" s="13" t="s">
        <v>79</v>
      </c>
      <c r="AY262" s="209" t="s">
        <v>126</v>
      </c>
    </row>
    <row r="263" spans="2:65" s="10" customFormat="1" ht="13.5">
      <c r="B263" s="180"/>
      <c r="D263" s="176" t="s">
        <v>134</v>
      </c>
      <c r="E263" s="181" t="s">
        <v>5</v>
      </c>
      <c r="F263" s="182" t="s">
        <v>430</v>
      </c>
      <c r="H263" s="183">
        <v>13.965</v>
      </c>
      <c r="I263" s="184"/>
      <c r="L263" s="180"/>
      <c r="M263" s="185"/>
      <c r="N263" s="186"/>
      <c r="O263" s="186"/>
      <c r="P263" s="186"/>
      <c r="Q263" s="186"/>
      <c r="R263" s="186"/>
      <c r="S263" s="186"/>
      <c r="T263" s="187"/>
      <c r="AT263" s="181" t="s">
        <v>134</v>
      </c>
      <c r="AU263" s="181" t="s">
        <v>88</v>
      </c>
      <c r="AV263" s="10" t="s">
        <v>88</v>
      </c>
      <c r="AW263" s="10" t="s">
        <v>135</v>
      </c>
      <c r="AX263" s="10" t="s">
        <v>79</v>
      </c>
      <c r="AY263" s="181" t="s">
        <v>126</v>
      </c>
    </row>
    <row r="264" spans="2:65" s="11" customFormat="1" ht="13.5">
      <c r="B264" s="188"/>
      <c r="D264" s="176" t="s">
        <v>134</v>
      </c>
      <c r="E264" s="189" t="s">
        <v>5</v>
      </c>
      <c r="F264" s="190" t="s">
        <v>136</v>
      </c>
      <c r="H264" s="191">
        <v>21.375</v>
      </c>
      <c r="I264" s="192"/>
      <c r="L264" s="188"/>
      <c r="M264" s="193"/>
      <c r="N264" s="194"/>
      <c r="O264" s="194"/>
      <c r="P264" s="194"/>
      <c r="Q264" s="194"/>
      <c r="R264" s="194"/>
      <c r="S264" s="194"/>
      <c r="T264" s="195"/>
      <c r="AT264" s="189" t="s">
        <v>134</v>
      </c>
      <c r="AU264" s="189" t="s">
        <v>88</v>
      </c>
      <c r="AV264" s="11" t="s">
        <v>125</v>
      </c>
      <c r="AW264" s="11" t="s">
        <v>135</v>
      </c>
      <c r="AX264" s="11" t="s">
        <v>26</v>
      </c>
      <c r="AY264" s="189" t="s">
        <v>126</v>
      </c>
    </row>
    <row r="265" spans="2:65" s="1" customFormat="1" ht="16.5" customHeight="1">
      <c r="B265" s="163"/>
      <c r="C265" s="215" t="s">
        <v>431</v>
      </c>
      <c r="D265" s="215" t="s">
        <v>275</v>
      </c>
      <c r="E265" s="216" t="s">
        <v>432</v>
      </c>
      <c r="F265" s="217" t="s">
        <v>433</v>
      </c>
      <c r="G265" s="218" t="s">
        <v>402</v>
      </c>
      <c r="H265" s="219">
        <v>1.8620000000000001</v>
      </c>
      <c r="I265" s="220"/>
      <c r="J265" s="221">
        <f>ROUND(I265*H265,2)</f>
        <v>0</v>
      </c>
      <c r="K265" s="217" t="s">
        <v>194</v>
      </c>
      <c r="L265" s="222"/>
      <c r="M265" s="223" t="s">
        <v>5</v>
      </c>
      <c r="N265" s="224" t="s">
        <v>50</v>
      </c>
      <c r="O265" s="41"/>
      <c r="P265" s="173">
        <f>O265*H265</f>
        <v>0</v>
      </c>
      <c r="Q265" s="173">
        <v>1</v>
      </c>
      <c r="R265" s="173">
        <f>Q265*H265</f>
        <v>1.8620000000000001</v>
      </c>
      <c r="S265" s="173">
        <v>0</v>
      </c>
      <c r="T265" s="174">
        <f>S265*H265</f>
        <v>0</v>
      </c>
      <c r="AR265" s="23" t="s">
        <v>232</v>
      </c>
      <c r="AT265" s="23" t="s">
        <v>275</v>
      </c>
      <c r="AU265" s="23" t="s">
        <v>88</v>
      </c>
      <c r="AY265" s="23" t="s">
        <v>126</v>
      </c>
      <c r="BE265" s="175">
        <f>IF(N265="základní",J265,0)</f>
        <v>0</v>
      </c>
      <c r="BF265" s="175">
        <f>IF(N265="snížená",J265,0)</f>
        <v>0</v>
      </c>
      <c r="BG265" s="175">
        <f>IF(N265="zákl. přenesená",J265,0)</f>
        <v>0</v>
      </c>
      <c r="BH265" s="175">
        <f>IF(N265="sníž. přenesená",J265,0)</f>
        <v>0</v>
      </c>
      <c r="BI265" s="175">
        <f>IF(N265="nulová",J265,0)</f>
        <v>0</v>
      </c>
      <c r="BJ265" s="23" t="s">
        <v>26</v>
      </c>
      <c r="BK265" s="175">
        <f>ROUND(I265*H265,2)</f>
        <v>0</v>
      </c>
      <c r="BL265" s="23" t="s">
        <v>125</v>
      </c>
      <c r="BM265" s="23" t="s">
        <v>434</v>
      </c>
    </row>
    <row r="266" spans="2:65" s="1" customFormat="1" ht="27">
      <c r="B266" s="40"/>
      <c r="D266" s="176" t="s">
        <v>132</v>
      </c>
      <c r="F266" s="177" t="s">
        <v>435</v>
      </c>
      <c r="I266" s="178"/>
      <c r="L266" s="40"/>
      <c r="M266" s="179"/>
      <c r="N266" s="41"/>
      <c r="O266" s="41"/>
      <c r="P266" s="41"/>
      <c r="Q266" s="41"/>
      <c r="R266" s="41"/>
      <c r="S266" s="41"/>
      <c r="T266" s="69"/>
      <c r="AT266" s="23" t="s">
        <v>132</v>
      </c>
      <c r="AU266" s="23" t="s">
        <v>88</v>
      </c>
    </row>
    <row r="267" spans="2:65" s="10" customFormat="1" ht="13.5">
      <c r="B267" s="180"/>
      <c r="D267" s="176" t="s">
        <v>134</v>
      </c>
      <c r="E267" s="181" t="s">
        <v>5</v>
      </c>
      <c r="F267" s="182" t="s">
        <v>436</v>
      </c>
      <c r="H267" s="183">
        <v>1.8620000000000001</v>
      </c>
      <c r="I267" s="184"/>
      <c r="L267" s="180"/>
      <c r="M267" s="185"/>
      <c r="N267" s="186"/>
      <c r="O267" s="186"/>
      <c r="P267" s="186"/>
      <c r="Q267" s="186"/>
      <c r="R267" s="186"/>
      <c r="S267" s="186"/>
      <c r="T267" s="187"/>
      <c r="AT267" s="181" t="s">
        <v>134</v>
      </c>
      <c r="AU267" s="181" t="s">
        <v>88</v>
      </c>
      <c r="AV267" s="10" t="s">
        <v>88</v>
      </c>
      <c r="AW267" s="10" t="s">
        <v>135</v>
      </c>
      <c r="AX267" s="10" t="s">
        <v>79</v>
      </c>
      <c r="AY267" s="181" t="s">
        <v>126</v>
      </c>
    </row>
    <row r="268" spans="2:65" s="11" customFormat="1" ht="13.5">
      <c r="B268" s="188"/>
      <c r="D268" s="176" t="s">
        <v>134</v>
      </c>
      <c r="E268" s="189" t="s">
        <v>5</v>
      </c>
      <c r="F268" s="190" t="s">
        <v>136</v>
      </c>
      <c r="H268" s="191">
        <v>1.8620000000000001</v>
      </c>
      <c r="I268" s="192"/>
      <c r="L268" s="188"/>
      <c r="M268" s="193"/>
      <c r="N268" s="194"/>
      <c r="O268" s="194"/>
      <c r="P268" s="194"/>
      <c r="Q268" s="194"/>
      <c r="R268" s="194"/>
      <c r="S268" s="194"/>
      <c r="T268" s="195"/>
      <c r="AT268" s="189" t="s">
        <v>134</v>
      </c>
      <c r="AU268" s="189" t="s">
        <v>88</v>
      </c>
      <c r="AV268" s="11" t="s">
        <v>125</v>
      </c>
      <c r="AW268" s="11" t="s">
        <v>135</v>
      </c>
      <c r="AX268" s="11" t="s">
        <v>26</v>
      </c>
      <c r="AY268" s="189" t="s">
        <v>126</v>
      </c>
    </row>
    <row r="269" spans="2:65" s="1" customFormat="1" ht="16.5" customHeight="1">
      <c r="B269" s="163"/>
      <c r="C269" s="164" t="s">
        <v>437</v>
      </c>
      <c r="D269" s="164" t="s">
        <v>127</v>
      </c>
      <c r="E269" s="165" t="s">
        <v>438</v>
      </c>
      <c r="F269" s="166" t="s">
        <v>439</v>
      </c>
      <c r="G269" s="167" t="s">
        <v>271</v>
      </c>
      <c r="H269" s="168">
        <v>3.6749999999999998</v>
      </c>
      <c r="I269" s="169"/>
      <c r="J269" s="170">
        <f>ROUND(I269*H269,2)</f>
        <v>0</v>
      </c>
      <c r="K269" s="166" t="s">
        <v>194</v>
      </c>
      <c r="L269" s="40"/>
      <c r="M269" s="171" t="s">
        <v>5</v>
      </c>
      <c r="N269" s="172" t="s">
        <v>50</v>
      </c>
      <c r="O269" s="41"/>
      <c r="P269" s="173">
        <f>O269*H269</f>
        <v>0</v>
      </c>
      <c r="Q269" s="173">
        <v>0</v>
      </c>
      <c r="R269" s="173">
        <f>Q269*H269</f>
        <v>0</v>
      </c>
      <c r="S269" s="173">
        <v>0</v>
      </c>
      <c r="T269" s="174">
        <f>S269*H269</f>
        <v>0</v>
      </c>
      <c r="AR269" s="23" t="s">
        <v>125</v>
      </c>
      <c r="AT269" s="23" t="s">
        <v>127</v>
      </c>
      <c r="AU269" s="23" t="s">
        <v>88</v>
      </c>
      <c r="AY269" s="23" t="s">
        <v>126</v>
      </c>
      <c r="BE269" s="175">
        <f>IF(N269="základní",J269,0)</f>
        <v>0</v>
      </c>
      <c r="BF269" s="175">
        <f>IF(N269="snížená",J269,0)</f>
        <v>0</v>
      </c>
      <c r="BG269" s="175">
        <f>IF(N269="zákl. přenesená",J269,0)</f>
        <v>0</v>
      </c>
      <c r="BH269" s="175">
        <f>IF(N269="sníž. přenesená",J269,0)</f>
        <v>0</v>
      </c>
      <c r="BI269" s="175">
        <f>IF(N269="nulová",J269,0)</f>
        <v>0</v>
      </c>
      <c r="BJ269" s="23" t="s">
        <v>26</v>
      </c>
      <c r="BK269" s="175">
        <f>ROUND(I269*H269,2)</f>
        <v>0</v>
      </c>
      <c r="BL269" s="23" t="s">
        <v>125</v>
      </c>
      <c r="BM269" s="23" t="s">
        <v>440</v>
      </c>
    </row>
    <row r="270" spans="2:65" s="1" customFormat="1" ht="40.5">
      <c r="B270" s="40"/>
      <c r="D270" s="176" t="s">
        <v>132</v>
      </c>
      <c r="F270" s="177" t="s">
        <v>441</v>
      </c>
      <c r="I270" s="178"/>
      <c r="L270" s="40"/>
      <c r="M270" s="179"/>
      <c r="N270" s="41"/>
      <c r="O270" s="41"/>
      <c r="P270" s="41"/>
      <c r="Q270" s="41"/>
      <c r="R270" s="41"/>
      <c r="S270" s="41"/>
      <c r="T270" s="69"/>
      <c r="AT270" s="23" t="s">
        <v>132</v>
      </c>
      <c r="AU270" s="23" t="s">
        <v>88</v>
      </c>
    </row>
    <row r="271" spans="2:65" s="10" customFormat="1" ht="13.5">
      <c r="B271" s="180"/>
      <c r="D271" s="176" t="s">
        <v>134</v>
      </c>
      <c r="E271" s="181" t="s">
        <v>5</v>
      </c>
      <c r="F271" s="182" t="s">
        <v>442</v>
      </c>
      <c r="H271" s="183">
        <v>3.6749999999999998</v>
      </c>
      <c r="I271" s="184"/>
      <c r="L271" s="180"/>
      <c r="M271" s="185"/>
      <c r="N271" s="186"/>
      <c r="O271" s="186"/>
      <c r="P271" s="186"/>
      <c r="Q271" s="186"/>
      <c r="R271" s="186"/>
      <c r="S271" s="186"/>
      <c r="T271" s="187"/>
      <c r="AT271" s="181" t="s">
        <v>134</v>
      </c>
      <c r="AU271" s="181" t="s">
        <v>88</v>
      </c>
      <c r="AV271" s="10" t="s">
        <v>88</v>
      </c>
      <c r="AW271" s="10" t="s">
        <v>135</v>
      </c>
      <c r="AX271" s="10" t="s">
        <v>79</v>
      </c>
      <c r="AY271" s="181" t="s">
        <v>126</v>
      </c>
    </row>
    <row r="272" spans="2:65" s="11" customFormat="1" ht="13.5">
      <c r="B272" s="188"/>
      <c r="D272" s="176" t="s">
        <v>134</v>
      </c>
      <c r="E272" s="189" t="s">
        <v>5</v>
      </c>
      <c r="F272" s="190" t="s">
        <v>136</v>
      </c>
      <c r="H272" s="191">
        <v>3.6749999999999998</v>
      </c>
      <c r="I272" s="192"/>
      <c r="L272" s="188"/>
      <c r="M272" s="193"/>
      <c r="N272" s="194"/>
      <c r="O272" s="194"/>
      <c r="P272" s="194"/>
      <c r="Q272" s="194"/>
      <c r="R272" s="194"/>
      <c r="S272" s="194"/>
      <c r="T272" s="195"/>
      <c r="AT272" s="189" t="s">
        <v>134</v>
      </c>
      <c r="AU272" s="189" t="s">
        <v>88</v>
      </c>
      <c r="AV272" s="11" t="s">
        <v>125</v>
      </c>
      <c r="AW272" s="11" t="s">
        <v>135</v>
      </c>
      <c r="AX272" s="11" t="s">
        <v>26</v>
      </c>
      <c r="AY272" s="189" t="s">
        <v>126</v>
      </c>
    </row>
    <row r="273" spans="2:65" s="1" customFormat="1" ht="16.5" customHeight="1">
      <c r="B273" s="163"/>
      <c r="C273" s="215" t="s">
        <v>443</v>
      </c>
      <c r="D273" s="215" t="s">
        <v>275</v>
      </c>
      <c r="E273" s="216" t="s">
        <v>444</v>
      </c>
      <c r="F273" s="217" t="s">
        <v>445</v>
      </c>
      <c r="G273" s="218" t="s">
        <v>402</v>
      </c>
      <c r="H273" s="219">
        <v>6.9829999999999997</v>
      </c>
      <c r="I273" s="220"/>
      <c r="J273" s="221">
        <f>ROUND(I273*H273,2)</f>
        <v>0</v>
      </c>
      <c r="K273" s="217" t="s">
        <v>194</v>
      </c>
      <c r="L273" s="222"/>
      <c r="M273" s="223" t="s">
        <v>5</v>
      </c>
      <c r="N273" s="224" t="s">
        <v>50</v>
      </c>
      <c r="O273" s="41"/>
      <c r="P273" s="173">
        <f>O273*H273</f>
        <v>0</v>
      </c>
      <c r="Q273" s="173">
        <v>1</v>
      </c>
      <c r="R273" s="173">
        <f>Q273*H273</f>
        <v>6.9829999999999997</v>
      </c>
      <c r="S273" s="173">
        <v>0</v>
      </c>
      <c r="T273" s="174">
        <f>S273*H273</f>
        <v>0</v>
      </c>
      <c r="AR273" s="23" t="s">
        <v>232</v>
      </c>
      <c r="AT273" s="23" t="s">
        <v>275</v>
      </c>
      <c r="AU273" s="23" t="s">
        <v>88</v>
      </c>
      <c r="AY273" s="23" t="s">
        <v>126</v>
      </c>
      <c r="BE273" s="175">
        <f>IF(N273="základní",J273,0)</f>
        <v>0</v>
      </c>
      <c r="BF273" s="175">
        <f>IF(N273="snížená",J273,0)</f>
        <v>0</v>
      </c>
      <c r="BG273" s="175">
        <f>IF(N273="zákl. přenesená",J273,0)</f>
        <v>0</v>
      </c>
      <c r="BH273" s="175">
        <f>IF(N273="sníž. přenesená",J273,0)</f>
        <v>0</v>
      </c>
      <c r="BI273" s="175">
        <f>IF(N273="nulová",J273,0)</f>
        <v>0</v>
      </c>
      <c r="BJ273" s="23" t="s">
        <v>26</v>
      </c>
      <c r="BK273" s="175">
        <f>ROUND(I273*H273,2)</f>
        <v>0</v>
      </c>
      <c r="BL273" s="23" t="s">
        <v>125</v>
      </c>
      <c r="BM273" s="23" t="s">
        <v>446</v>
      </c>
    </row>
    <row r="274" spans="2:65" s="1" customFormat="1" ht="13.5">
      <c r="B274" s="40"/>
      <c r="D274" s="176" t="s">
        <v>132</v>
      </c>
      <c r="F274" s="177" t="s">
        <v>445</v>
      </c>
      <c r="I274" s="178"/>
      <c r="L274" s="40"/>
      <c r="M274" s="179"/>
      <c r="N274" s="41"/>
      <c r="O274" s="41"/>
      <c r="P274" s="41"/>
      <c r="Q274" s="41"/>
      <c r="R274" s="41"/>
      <c r="S274" s="41"/>
      <c r="T274" s="69"/>
      <c r="AT274" s="23" t="s">
        <v>132</v>
      </c>
      <c r="AU274" s="23" t="s">
        <v>88</v>
      </c>
    </row>
    <row r="275" spans="2:65" s="10" customFormat="1" ht="13.5">
      <c r="B275" s="180"/>
      <c r="D275" s="176" t="s">
        <v>134</v>
      </c>
      <c r="E275" s="181" t="s">
        <v>5</v>
      </c>
      <c r="F275" s="182" t="s">
        <v>447</v>
      </c>
      <c r="H275" s="183">
        <v>6.9824999999999999</v>
      </c>
      <c r="I275" s="184"/>
      <c r="L275" s="180"/>
      <c r="M275" s="185"/>
      <c r="N275" s="186"/>
      <c r="O275" s="186"/>
      <c r="P275" s="186"/>
      <c r="Q275" s="186"/>
      <c r="R275" s="186"/>
      <c r="S275" s="186"/>
      <c r="T275" s="187"/>
      <c r="AT275" s="181" t="s">
        <v>134</v>
      </c>
      <c r="AU275" s="181" t="s">
        <v>88</v>
      </c>
      <c r="AV275" s="10" t="s">
        <v>88</v>
      </c>
      <c r="AW275" s="10" t="s">
        <v>135</v>
      </c>
      <c r="AX275" s="10" t="s">
        <v>79</v>
      </c>
      <c r="AY275" s="181" t="s">
        <v>126</v>
      </c>
    </row>
    <row r="276" spans="2:65" s="11" customFormat="1" ht="13.5">
      <c r="B276" s="188"/>
      <c r="D276" s="176" t="s">
        <v>134</v>
      </c>
      <c r="E276" s="189" t="s">
        <v>5</v>
      </c>
      <c r="F276" s="190" t="s">
        <v>136</v>
      </c>
      <c r="H276" s="191">
        <v>6.9824999999999999</v>
      </c>
      <c r="I276" s="192"/>
      <c r="L276" s="188"/>
      <c r="M276" s="193"/>
      <c r="N276" s="194"/>
      <c r="O276" s="194"/>
      <c r="P276" s="194"/>
      <c r="Q276" s="194"/>
      <c r="R276" s="194"/>
      <c r="S276" s="194"/>
      <c r="T276" s="195"/>
      <c r="AT276" s="189" t="s">
        <v>134</v>
      </c>
      <c r="AU276" s="189" t="s">
        <v>88</v>
      </c>
      <c r="AV276" s="11" t="s">
        <v>125</v>
      </c>
      <c r="AW276" s="11" t="s">
        <v>135</v>
      </c>
      <c r="AX276" s="11" t="s">
        <v>26</v>
      </c>
      <c r="AY276" s="189" t="s">
        <v>126</v>
      </c>
    </row>
    <row r="277" spans="2:65" s="1" customFormat="1" ht="16.5" customHeight="1">
      <c r="B277" s="163"/>
      <c r="C277" s="164" t="s">
        <v>448</v>
      </c>
      <c r="D277" s="164" t="s">
        <v>127</v>
      </c>
      <c r="E277" s="165" t="s">
        <v>449</v>
      </c>
      <c r="F277" s="166" t="s">
        <v>450</v>
      </c>
      <c r="G277" s="167" t="s">
        <v>188</v>
      </c>
      <c r="H277" s="168">
        <v>338.34199999999998</v>
      </c>
      <c r="I277" s="169"/>
      <c r="J277" s="170">
        <f>ROUND(I277*H277,2)</f>
        <v>0</v>
      </c>
      <c r="K277" s="166" t="s">
        <v>194</v>
      </c>
      <c r="L277" s="40"/>
      <c r="M277" s="171" t="s">
        <v>5</v>
      </c>
      <c r="N277" s="172" t="s">
        <v>50</v>
      </c>
      <c r="O277" s="41"/>
      <c r="P277" s="173">
        <f>O277*H277</f>
        <v>0</v>
      </c>
      <c r="Q277" s="173">
        <v>0</v>
      </c>
      <c r="R277" s="173">
        <f>Q277*H277</f>
        <v>0</v>
      </c>
      <c r="S277" s="173">
        <v>0</v>
      </c>
      <c r="T277" s="174">
        <f>S277*H277</f>
        <v>0</v>
      </c>
      <c r="AR277" s="23" t="s">
        <v>125</v>
      </c>
      <c r="AT277" s="23" t="s">
        <v>127</v>
      </c>
      <c r="AU277" s="23" t="s">
        <v>88</v>
      </c>
      <c r="AY277" s="23" t="s">
        <v>126</v>
      </c>
      <c r="BE277" s="175">
        <f>IF(N277="základní",J277,0)</f>
        <v>0</v>
      </c>
      <c r="BF277" s="175">
        <f>IF(N277="snížená",J277,0)</f>
        <v>0</v>
      </c>
      <c r="BG277" s="175">
        <f>IF(N277="zákl. přenesená",J277,0)</f>
        <v>0</v>
      </c>
      <c r="BH277" s="175">
        <f>IF(N277="sníž. přenesená",J277,0)</f>
        <v>0</v>
      </c>
      <c r="BI277" s="175">
        <f>IF(N277="nulová",J277,0)</f>
        <v>0</v>
      </c>
      <c r="BJ277" s="23" t="s">
        <v>26</v>
      </c>
      <c r="BK277" s="175">
        <f>ROUND(I277*H277,2)</f>
        <v>0</v>
      </c>
      <c r="BL277" s="23" t="s">
        <v>125</v>
      </c>
      <c r="BM277" s="23" t="s">
        <v>451</v>
      </c>
    </row>
    <row r="278" spans="2:65" s="1" customFormat="1" ht="13.5">
      <c r="B278" s="40"/>
      <c r="D278" s="176" t="s">
        <v>132</v>
      </c>
      <c r="F278" s="177" t="s">
        <v>452</v>
      </c>
      <c r="I278" s="178"/>
      <c r="L278" s="40"/>
      <c r="M278" s="179"/>
      <c r="N278" s="41"/>
      <c r="O278" s="41"/>
      <c r="P278" s="41"/>
      <c r="Q278" s="41"/>
      <c r="R278" s="41"/>
      <c r="S278" s="41"/>
      <c r="T278" s="69"/>
      <c r="AT278" s="23" t="s">
        <v>132</v>
      </c>
      <c r="AU278" s="23" t="s">
        <v>88</v>
      </c>
    </row>
    <row r="279" spans="2:65" s="13" customFormat="1" ht="13.5">
      <c r="B279" s="208"/>
      <c r="D279" s="176" t="s">
        <v>134</v>
      </c>
      <c r="E279" s="209" t="s">
        <v>5</v>
      </c>
      <c r="F279" s="210" t="s">
        <v>453</v>
      </c>
      <c r="H279" s="209" t="s">
        <v>5</v>
      </c>
      <c r="I279" s="211"/>
      <c r="L279" s="208"/>
      <c r="M279" s="212"/>
      <c r="N279" s="213"/>
      <c r="O279" s="213"/>
      <c r="P279" s="213"/>
      <c r="Q279" s="213"/>
      <c r="R279" s="213"/>
      <c r="S279" s="213"/>
      <c r="T279" s="214"/>
      <c r="AT279" s="209" t="s">
        <v>134</v>
      </c>
      <c r="AU279" s="209" t="s">
        <v>88</v>
      </c>
      <c r="AV279" s="13" t="s">
        <v>26</v>
      </c>
      <c r="AW279" s="13" t="s">
        <v>135</v>
      </c>
      <c r="AX279" s="13" t="s">
        <v>79</v>
      </c>
      <c r="AY279" s="209" t="s">
        <v>126</v>
      </c>
    </row>
    <row r="280" spans="2:65" s="10" customFormat="1" ht="13.5">
      <c r="B280" s="180"/>
      <c r="D280" s="176" t="s">
        <v>134</v>
      </c>
      <c r="E280" s="181" t="s">
        <v>5</v>
      </c>
      <c r="F280" s="182" t="s">
        <v>454</v>
      </c>
      <c r="H280" s="183">
        <v>187.542</v>
      </c>
      <c r="I280" s="184"/>
      <c r="L280" s="180"/>
      <c r="M280" s="185"/>
      <c r="N280" s="186"/>
      <c r="O280" s="186"/>
      <c r="P280" s="186"/>
      <c r="Q280" s="186"/>
      <c r="R280" s="186"/>
      <c r="S280" s="186"/>
      <c r="T280" s="187"/>
      <c r="AT280" s="181" t="s">
        <v>134</v>
      </c>
      <c r="AU280" s="181" t="s">
        <v>88</v>
      </c>
      <c r="AV280" s="10" t="s">
        <v>88</v>
      </c>
      <c r="AW280" s="10" t="s">
        <v>135</v>
      </c>
      <c r="AX280" s="10" t="s">
        <v>79</v>
      </c>
      <c r="AY280" s="181" t="s">
        <v>126</v>
      </c>
    </row>
    <row r="281" spans="2:65" s="10" customFormat="1" ht="13.5">
      <c r="B281" s="180"/>
      <c r="D281" s="176" t="s">
        <v>134</v>
      </c>
      <c r="E281" s="181" t="s">
        <v>5</v>
      </c>
      <c r="F281" s="182" t="s">
        <v>455</v>
      </c>
      <c r="H281" s="183">
        <v>5.2</v>
      </c>
      <c r="I281" s="184"/>
      <c r="L281" s="180"/>
      <c r="M281" s="185"/>
      <c r="N281" s="186"/>
      <c r="O281" s="186"/>
      <c r="P281" s="186"/>
      <c r="Q281" s="186"/>
      <c r="R281" s="186"/>
      <c r="S281" s="186"/>
      <c r="T281" s="187"/>
      <c r="AT281" s="181" t="s">
        <v>134</v>
      </c>
      <c r="AU281" s="181" t="s">
        <v>88</v>
      </c>
      <c r="AV281" s="10" t="s">
        <v>88</v>
      </c>
      <c r="AW281" s="10" t="s">
        <v>135</v>
      </c>
      <c r="AX281" s="10" t="s">
        <v>79</v>
      </c>
      <c r="AY281" s="181" t="s">
        <v>126</v>
      </c>
    </row>
    <row r="282" spans="2:65" s="10" customFormat="1" ht="13.5">
      <c r="B282" s="180"/>
      <c r="D282" s="176" t="s">
        <v>134</v>
      </c>
      <c r="E282" s="181" t="s">
        <v>5</v>
      </c>
      <c r="F282" s="182" t="s">
        <v>217</v>
      </c>
      <c r="H282" s="183">
        <v>3.2</v>
      </c>
      <c r="I282" s="184"/>
      <c r="L282" s="180"/>
      <c r="M282" s="185"/>
      <c r="N282" s="186"/>
      <c r="O282" s="186"/>
      <c r="P282" s="186"/>
      <c r="Q282" s="186"/>
      <c r="R282" s="186"/>
      <c r="S282" s="186"/>
      <c r="T282" s="187"/>
      <c r="AT282" s="181" t="s">
        <v>134</v>
      </c>
      <c r="AU282" s="181" t="s">
        <v>88</v>
      </c>
      <c r="AV282" s="10" t="s">
        <v>88</v>
      </c>
      <c r="AW282" s="10" t="s">
        <v>135</v>
      </c>
      <c r="AX282" s="10" t="s">
        <v>79</v>
      </c>
      <c r="AY282" s="181" t="s">
        <v>126</v>
      </c>
    </row>
    <row r="283" spans="2:65" s="10" customFormat="1" ht="13.5">
      <c r="B283" s="180"/>
      <c r="D283" s="176" t="s">
        <v>134</v>
      </c>
      <c r="E283" s="181" t="s">
        <v>5</v>
      </c>
      <c r="F283" s="182" t="s">
        <v>456</v>
      </c>
      <c r="H283" s="183">
        <v>107.9</v>
      </c>
      <c r="I283" s="184"/>
      <c r="L283" s="180"/>
      <c r="M283" s="185"/>
      <c r="N283" s="186"/>
      <c r="O283" s="186"/>
      <c r="P283" s="186"/>
      <c r="Q283" s="186"/>
      <c r="R283" s="186"/>
      <c r="S283" s="186"/>
      <c r="T283" s="187"/>
      <c r="AT283" s="181" t="s">
        <v>134</v>
      </c>
      <c r="AU283" s="181" t="s">
        <v>88</v>
      </c>
      <c r="AV283" s="10" t="s">
        <v>88</v>
      </c>
      <c r="AW283" s="10" t="s">
        <v>135</v>
      </c>
      <c r="AX283" s="10" t="s">
        <v>79</v>
      </c>
      <c r="AY283" s="181" t="s">
        <v>126</v>
      </c>
    </row>
    <row r="284" spans="2:65" s="10" customFormat="1" ht="13.5">
      <c r="B284" s="180"/>
      <c r="D284" s="176" t="s">
        <v>134</v>
      </c>
      <c r="E284" s="181" t="s">
        <v>5</v>
      </c>
      <c r="F284" s="182" t="s">
        <v>457</v>
      </c>
      <c r="H284" s="183">
        <v>4.5</v>
      </c>
      <c r="I284" s="184"/>
      <c r="L284" s="180"/>
      <c r="M284" s="185"/>
      <c r="N284" s="186"/>
      <c r="O284" s="186"/>
      <c r="P284" s="186"/>
      <c r="Q284" s="186"/>
      <c r="R284" s="186"/>
      <c r="S284" s="186"/>
      <c r="T284" s="187"/>
      <c r="AT284" s="181" t="s">
        <v>134</v>
      </c>
      <c r="AU284" s="181" t="s">
        <v>88</v>
      </c>
      <c r="AV284" s="10" t="s">
        <v>88</v>
      </c>
      <c r="AW284" s="10" t="s">
        <v>135</v>
      </c>
      <c r="AX284" s="10" t="s">
        <v>79</v>
      </c>
      <c r="AY284" s="181" t="s">
        <v>126</v>
      </c>
    </row>
    <row r="285" spans="2:65" s="10" customFormat="1" ht="13.5">
      <c r="B285" s="180"/>
      <c r="D285" s="176" t="s">
        <v>134</v>
      </c>
      <c r="E285" s="181" t="s">
        <v>5</v>
      </c>
      <c r="F285" s="182" t="s">
        <v>225</v>
      </c>
      <c r="H285" s="183">
        <v>30</v>
      </c>
      <c r="I285" s="184"/>
      <c r="L285" s="180"/>
      <c r="M285" s="185"/>
      <c r="N285" s="186"/>
      <c r="O285" s="186"/>
      <c r="P285" s="186"/>
      <c r="Q285" s="186"/>
      <c r="R285" s="186"/>
      <c r="S285" s="186"/>
      <c r="T285" s="187"/>
      <c r="AT285" s="181" t="s">
        <v>134</v>
      </c>
      <c r="AU285" s="181" t="s">
        <v>88</v>
      </c>
      <c r="AV285" s="10" t="s">
        <v>88</v>
      </c>
      <c r="AW285" s="10" t="s">
        <v>135</v>
      </c>
      <c r="AX285" s="10" t="s">
        <v>79</v>
      </c>
      <c r="AY285" s="181" t="s">
        <v>126</v>
      </c>
    </row>
    <row r="286" spans="2:65" s="11" customFormat="1" ht="13.5">
      <c r="B286" s="188"/>
      <c r="D286" s="176" t="s">
        <v>134</v>
      </c>
      <c r="E286" s="189" t="s">
        <v>5</v>
      </c>
      <c r="F286" s="190" t="s">
        <v>136</v>
      </c>
      <c r="H286" s="191">
        <v>338.34199999999998</v>
      </c>
      <c r="I286" s="192"/>
      <c r="L286" s="188"/>
      <c r="M286" s="193"/>
      <c r="N286" s="194"/>
      <c r="O286" s="194"/>
      <c r="P286" s="194"/>
      <c r="Q286" s="194"/>
      <c r="R286" s="194"/>
      <c r="S286" s="194"/>
      <c r="T286" s="195"/>
      <c r="AT286" s="189" t="s">
        <v>134</v>
      </c>
      <c r="AU286" s="189" t="s">
        <v>88</v>
      </c>
      <c r="AV286" s="11" t="s">
        <v>125</v>
      </c>
      <c r="AW286" s="11" t="s">
        <v>135</v>
      </c>
      <c r="AX286" s="11" t="s">
        <v>26</v>
      </c>
      <c r="AY286" s="189" t="s">
        <v>126</v>
      </c>
    </row>
    <row r="287" spans="2:65" s="1" customFormat="1" ht="25.5" customHeight="1">
      <c r="B287" s="163"/>
      <c r="C287" s="164" t="s">
        <v>458</v>
      </c>
      <c r="D287" s="164" t="s">
        <v>127</v>
      </c>
      <c r="E287" s="165" t="s">
        <v>459</v>
      </c>
      <c r="F287" s="166" t="s">
        <v>460</v>
      </c>
      <c r="G287" s="167" t="s">
        <v>188</v>
      </c>
      <c r="H287" s="168">
        <v>92.8</v>
      </c>
      <c r="I287" s="169"/>
      <c r="J287" s="170">
        <f>ROUND(I287*H287,2)</f>
        <v>0</v>
      </c>
      <c r="K287" s="166" t="s">
        <v>194</v>
      </c>
      <c r="L287" s="40"/>
      <c r="M287" s="171" t="s">
        <v>5</v>
      </c>
      <c r="N287" s="172" t="s">
        <v>50</v>
      </c>
      <c r="O287" s="41"/>
      <c r="P287" s="173">
        <f>O287*H287</f>
        <v>0</v>
      </c>
      <c r="Q287" s="173">
        <v>0</v>
      </c>
      <c r="R287" s="173">
        <f>Q287*H287</f>
        <v>0</v>
      </c>
      <c r="S287" s="173">
        <v>0</v>
      </c>
      <c r="T287" s="174">
        <f>S287*H287</f>
        <v>0</v>
      </c>
      <c r="AR287" s="23" t="s">
        <v>125</v>
      </c>
      <c r="AT287" s="23" t="s">
        <v>127</v>
      </c>
      <c r="AU287" s="23" t="s">
        <v>88</v>
      </c>
      <c r="AY287" s="23" t="s">
        <v>126</v>
      </c>
      <c r="BE287" s="175">
        <f>IF(N287="základní",J287,0)</f>
        <v>0</v>
      </c>
      <c r="BF287" s="175">
        <f>IF(N287="snížená",J287,0)</f>
        <v>0</v>
      </c>
      <c r="BG287" s="175">
        <f>IF(N287="zákl. přenesená",J287,0)</f>
        <v>0</v>
      </c>
      <c r="BH287" s="175">
        <f>IF(N287="sníž. přenesená",J287,0)</f>
        <v>0</v>
      </c>
      <c r="BI287" s="175">
        <f>IF(N287="nulová",J287,0)</f>
        <v>0</v>
      </c>
      <c r="BJ287" s="23" t="s">
        <v>26</v>
      </c>
      <c r="BK287" s="175">
        <f>ROUND(I287*H287,2)</f>
        <v>0</v>
      </c>
      <c r="BL287" s="23" t="s">
        <v>125</v>
      </c>
      <c r="BM287" s="23" t="s">
        <v>461</v>
      </c>
    </row>
    <row r="288" spans="2:65" s="1" customFormat="1" ht="27">
      <c r="B288" s="40"/>
      <c r="D288" s="176" t="s">
        <v>132</v>
      </c>
      <c r="F288" s="177" t="s">
        <v>462</v>
      </c>
      <c r="I288" s="178"/>
      <c r="L288" s="40"/>
      <c r="M288" s="179"/>
      <c r="N288" s="41"/>
      <c r="O288" s="41"/>
      <c r="P288" s="41"/>
      <c r="Q288" s="41"/>
      <c r="R288" s="41"/>
      <c r="S288" s="41"/>
      <c r="T288" s="69"/>
      <c r="AT288" s="23" t="s">
        <v>132</v>
      </c>
      <c r="AU288" s="23" t="s">
        <v>88</v>
      </c>
    </row>
    <row r="289" spans="2:65" s="10" customFormat="1" ht="13.5">
      <c r="B289" s="180"/>
      <c r="D289" s="176" t="s">
        <v>134</v>
      </c>
      <c r="E289" s="181" t="s">
        <v>5</v>
      </c>
      <c r="F289" s="182" t="s">
        <v>463</v>
      </c>
      <c r="H289" s="183">
        <v>83</v>
      </c>
      <c r="I289" s="184"/>
      <c r="L289" s="180"/>
      <c r="M289" s="185"/>
      <c r="N289" s="186"/>
      <c r="O289" s="186"/>
      <c r="P289" s="186"/>
      <c r="Q289" s="186"/>
      <c r="R289" s="186"/>
      <c r="S289" s="186"/>
      <c r="T289" s="187"/>
      <c r="AT289" s="181" t="s">
        <v>134</v>
      </c>
      <c r="AU289" s="181" t="s">
        <v>88</v>
      </c>
      <c r="AV289" s="10" t="s">
        <v>88</v>
      </c>
      <c r="AW289" s="10" t="s">
        <v>135</v>
      </c>
      <c r="AX289" s="10" t="s">
        <v>79</v>
      </c>
      <c r="AY289" s="181" t="s">
        <v>126</v>
      </c>
    </row>
    <row r="290" spans="2:65" s="10" customFormat="1" ht="13.5">
      <c r="B290" s="180"/>
      <c r="D290" s="176" t="s">
        <v>134</v>
      </c>
      <c r="E290" s="181" t="s">
        <v>5</v>
      </c>
      <c r="F290" s="182" t="s">
        <v>199</v>
      </c>
      <c r="H290" s="183">
        <v>9.8000000000000007</v>
      </c>
      <c r="I290" s="184"/>
      <c r="L290" s="180"/>
      <c r="M290" s="185"/>
      <c r="N290" s="186"/>
      <c r="O290" s="186"/>
      <c r="P290" s="186"/>
      <c r="Q290" s="186"/>
      <c r="R290" s="186"/>
      <c r="S290" s="186"/>
      <c r="T290" s="187"/>
      <c r="AT290" s="181" t="s">
        <v>134</v>
      </c>
      <c r="AU290" s="181" t="s">
        <v>88</v>
      </c>
      <c r="AV290" s="10" t="s">
        <v>88</v>
      </c>
      <c r="AW290" s="10" t="s">
        <v>135</v>
      </c>
      <c r="AX290" s="10" t="s">
        <v>79</v>
      </c>
      <c r="AY290" s="181" t="s">
        <v>126</v>
      </c>
    </row>
    <row r="291" spans="2:65" s="11" customFormat="1" ht="13.5">
      <c r="B291" s="188"/>
      <c r="D291" s="176" t="s">
        <v>134</v>
      </c>
      <c r="E291" s="189" t="s">
        <v>5</v>
      </c>
      <c r="F291" s="190" t="s">
        <v>136</v>
      </c>
      <c r="H291" s="191">
        <v>92.8</v>
      </c>
      <c r="I291" s="192"/>
      <c r="L291" s="188"/>
      <c r="M291" s="193"/>
      <c r="N291" s="194"/>
      <c r="O291" s="194"/>
      <c r="P291" s="194"/>
      <c r="Q291" s="194"/>
      <c r="R291" s="194"/>
      <c r="S291" s="194"/>
      <c r="T291" s="195"/>
      <c r="AT291" s="189" t="s">
        <v>134</v>
      </c>
      <c r="AU291" s="189" t="s">
        <v>88</v>
      </c>
      <c r="AV291" s="11" t="s">
        <v>125</v>
      </c>
      <c r="AW291" s="11" t="s">
        <v>135</v>
      </c>
      <c r="AX291" s="11" t="s">
        <v>26</v>
      </c>
      <c r="AY291" s="189" t="s">
        <v>126</v>
      </c>
    </row>
    <row r="292" spans="2:65" s="1" customFormat="1" ht="16.5" customHeight="1">
      <c r="B292" s="163"/>
      <c r="C292" s="215" t="s">
        <v>464</v>
      </c>
      <c r="D292" s="215" t="s">
        <v>275</v>
      </c>
      <c r="E292" s="216" t="s">
        <v>465</v>
      </c>
      <c r="F292" s="217" t="s">
        <v>466</v>
      </c>
      <c r="G292" s="218" t="s">
        <v>271</v>
      </c>
      <c r="H292" s="219">
        <v>13.92</v>
      </c>
      <c r="I292" s="220"/>
      <c r="J292" s="221">
        <f>ROUND(I292*H292,2)</f>
        <v>0</v>
      </c>
      <c r="K292" s="217" t="s">
        <v>194</v>
      </c>
      <c r="L292" s="222"/>
      <c r="M292" s="223" t="s">
        <v>5</v>
      </c>
      <c r="N292" s="224" t="s">
        <v>50</v>
      </c>
      <c r="O292" s="41"/>
      <c r="P292" s="173">
        <f>O292*H292</f>
        <v>0</v>
      </c>
      <c r="Q292" s="173">
        <v>0.21</v>
      </c>
      <c r="R292" s="173">
        <f>Q292*H292</f>
        <v>2.9232</v>
      </c>
      <c r="S292" s="173">
        <v>0</v>
      </c>
      <c r="T292" s="174">
        <f>S292*H292</f>
        <v>0</v>
      </c>
      <c r="AR292" s="23" t="s">
        <v>232</v>
      </c>
      <c r="AT292" s="23" t="s">
        <v>275</v>
      </c>
      <c r="AU292" s="23" t="s">
        <v>88</v>
      </c>
      <c r="AY292" s="23" t="s">
        <v>126</v>
      </c>
      <c r="BE292" s="175">
        <f>IF(N292="základní",J292,0)</f>
        <v>0</v>
      </c>
      <c r="BF292" s="175">
        <f>IF(N292="snížená",J292,0)</f>
        <v>0</v>
      </c>
      <c r="BG292" s="175">
        <f>IF(N292="zákl. přenesená",J292,0)</f>
        <v>0</v>
      </c>
      <c r="BH292" s="175">
        <f>IF(N292="sníž. přenesená",J292,0)</f>
        <v>0</v>
      </c>
      <c r="BI292" s="175">
        <f>IF(N292="nulová",J292,0)</f>
        <v>0</v>
      </c>
      <c r="BJ292" s="23" t="s">
        <v>26</v>
      </c>
      <c r="BK292" s="175">
        <f>ROUND(I292*H292,2)</f>
        <v>0</v>
      </c>
      <c r="BL292" s="23" t="s">
        <v>125</v>
      </c>
      <c r="BM292" s="23" t="s">
        <v>467</v>
      </c>
    </row>
    <row r="293" spans="2:65" s="1" customFormat="1" ht="13.5">
      <c r="B293" s="40"/>
      <c r="D293" s="176" t="s">
        <v>132</v>
      </c>
      <c r="F293" s="177" t="s">
        <v>468</v>
      </c>
      <c r="I293" s="178"/>
      <c r="L293" s="40"/>
      <c r="M293" s="179"/>
      <c r="N293" s="41"/>
      <c r="O293" s="41"/>
      <c r="P293" s="41"/>
      <c r="Q293" s="41"/>
      <c r="R293" s="41"/>
      <c r="S293" s="41"/>
      <c r="T293" s="69"/>
      <c r="AT293" s="23" t="s">
        <v>132</v>
      </c>
      <c r="AU293" s="23" t="s">
        <v>88</v>
      </c>
    </row>
    <row r="294" spans="2:65" s="10" customFormat="1" ht="13.5">
      <c r="B294" s="180"/>
      <c r="D294" s="176" t="s">
        <v>134</v>
      </c>
      <c r="E294" s="181" t="s">
        <v>5</v>
      </c>
      <c r="F294" s="182" t="s">
        <v>469</v>
      </c>
      <c r="H294" s="183">
        <v>13.92</v>
      </c>
      <c r="I294" s="184"/>
      <c r="L294" s="180"/>
      <c r="M294" s="185"/>
      <c r="N294" s="186"/>
      <c r="O294" s="186"/>
      <c r="P294" s="186"/>
      <c r="Q294" s="186"/>
      <c r="R294" s="186"/>
      <c r="S294" s="186"/>
      <c r="T294" s="187"/>
      <c r="AT294" s="181" t="s">
        <v>134</v>
      </c>
      <c r="AU294" s="181" t="s">
        <v>88</v>
      </c>
      <c r="AV294" s="10" t="s">
        <v>88</v>
      </c>
      <c r="AW294" s="10" t="s">
        <v>135</v>
      </c>
      <c r="AX294" s="10" t="s">
        <v>79</v>
      </c>
      <c r="AY294" s="181" t="s">
        <v>126</v>
      </c>
    </row>
    <row r="295" spans="2:65" s="11" customFormat="1" ht="13.5">
      <c r="B295" s="188"/>
      <c r="D295" s="176" t="s">
        <v>134</v>
      </c>
      <c r="E295" s="189" t="s">
        <v>5</v>
      </c>
      <c r="F295" s="190" t="s">
        <v>136</v>
      </c>
      <c r="H295" s="191">
        <v>13.92</v>
      </c>
      <c r="I295" s="192"/>
      <c r="L295" s="188"/>
      <c r="M295" s="193"/>
      <c r="N295" s="194"/>
      <c r="O295" s="194"/>
      <c r="P295" s="194"/>
      <c r="Q295" s="194"/>
      <c r="R295" s="194"/>
      <c r="S295" s="194"/>
      <c r="T295" s="195"/>
      <c r="AT295" s="189" t="s">
        <v>134</v>
      </c>
      <c r="AU295" s="189" t="s">
        <v>88</v>
      </c>
      <c r="AV295" s="11" t="s">
        <v>125</v>
      </c>
      <c r="AW295" s="11" t="s">
        <v>135</v>
      </c>
      <c r="AX295" s="11" t="s">
        <v>26</v>
      </c>
      <c r="AY295" s="189" t="s">
        <v>126</v>
      </c>
    </row>
    <row r="296" spans="2:65" s="1" customFormat="1" ht="25.5" customHeight="1">
      <c r="B296" s="163"/>
      <c r="C296" s="164" t="s">
        <v>470</v>
      </c>
      <c r="D296" s="164" t="s">
        <v>127</v>
      </c>
      <c r="E296" s="165" t="s">
        <v>471</v>
      </c>
      <c r="F296" s="166" t="s">
        <v>472</v>
      </c>
      <c r="G296" s="167" t="s">
        <v>188</v>
      </c>
      <c r="H296" s="168">
        <v>92.8</v>
      </c>
      <c r="I296" s="169"/>
      <c r="J296" s="170">
        <f>ROUND(I296*H296,2)</f>
        <v>0</v>
      </c>
      <c r="K296" s="166" t="s">
        <v>194</v>
      </c>
      <c r="L296" s="40"/>
      <c r="M296" s="171" t="s">
        <v>5</v>
      </c>
      <c r="N296" s="172" t="s">
        <v>50</v>
      </c>
      <c r="O296" s="41"/>
      <c r="P296" s="173">
        <f>O296*H296</f>
        <v>0</v>
      </c>
      <c r="Q296" s="173">
        <v>0</v>
      </c>
      <c r="R296" s="173">
        <f>Q296*H296</f>
        <v>0</v>
      </c>
      <c r="S296" s="173">
        <v>0</v>
      </c>
      <c r="T296" s="174">
        <f>S296*H296</f>
        <v>0</v>
      </c>
      <c r="AR296" s="23" t="s">
        <v>125</v>
      </c>
      <c r="AT296" s="23" t="s">
        <v>127</v>
      </c>
      <c r="AU296" s="23" t="s">
        <v>88</v>
      </c>
      <c r="AY296" s="23" t="s">
        <v>126</v>
      </c>
      <c r="BE296" s="175">
        <f>IF(N296="základní",J296,0)</f>
        <v>0</v>
      </c>
      <c r="BF296" s="175">
        <f>IF(N296="snížená",J296,0)</f>
        <v>0</v>
      </c>
      <c r="BG296" s="175">
        <f>IF(N296="zákl. přenesená",J296,0)</f>
        <v>0</v>
      </c>
      <c r="BH296" s="175">
        <f>IF(N296="sníž. přenesená",J296,0)</f>
        <v>0</v>
      </c>
      <c r="BI296" s="175">
        <f>IF(N296="nulová",J296,0)</f>
        <v>0</v>
      </c>
      <c r="BJ296" s="23" t="s">
        <v>26</v>
      </c>
      <c r="BK296" s="175">
        <f>ROUND(I296*H296,2)</f>
        <v>0</v>
      </c>
      <c r="BL296" s="23" t="s">
        <v>125</v>
      </c>
      <c r="BM296" s="23" t="s">
        <v>473</v>
      </c>
    </row>
    <row r="297" spans="2:65" s="1" customFormat="1" ht="27">
      <c r="B297" s="40"/>
      <c r="D297" s="176" t="s">
        <v>132</v>
      </c>
      <c r="F297" s="177" t="s">
        <v>474</v>
      </c>
      <c r="I297" s="178"/>
      <c r="L297" s="40"/>
      <c r="M297" s="179"/>
      <c r="N297" s="41"/>
      <c r="O297" s="41"/>
      <c r="P297" s="41"/>
      <c r="Q297" s="41"/>
      <c r="R297" s="41"/>
      <c r="S297" s="41"/>
      <c r="T297" s="69"/>
      <c r="AT297" s="23" t="s">
        <v>132</v>
      </c>
      <c r="AU297" s="23" t="s">
        <v>88</v>
      </c>
    </row>
    <row r="298" spans="2:65" s="10" customFormat="1" ht="13.5">
      <c r="B298" s="180"/>
      <c r="D298" s="176" t="s">
        <v>134</v>
      </c>
      <c r="E298" s="181" t="s">
        <v>5</v>
      </c>
      <c r="F298" s="182" t="s">
        <v>475</v>
      </c>
      <c r="H298" s="183">
        <v>92.8</v>
      </c>
      <c r="I298" s="184"/>
      <c r="L298" s="180"/>
      <c r="M298" s="185"/>
      <c r="N298" s="186"/>
      <c r="O298" s="186"/>
      <c r="P298" s="186"/>
      <c r="Q298" s="186"/>
      <c r="R298" s="186"/>
      <c r="S298" s="186"/>
      <c r="T298" s="187"/>
      <c r="AT298" s="181" t="s">
        <v>134</v>
      </c>
      <c r="AU298" s="181" t="s">
        <v>88</v>
      </c>
      <c r="AV298" s="10" t="s">
        <v>88</v>
      </c>
      <c r="AW298" s="10" t="s">
        <v>135</v>
      </c>
      <c r="AX298" s="10" t="s">
        <v>79</v>
      </c>
      <c r="AY298" s="181" t="s">
        <v>126</v>
      </c>
    </row>
    <row r="299" spans="2:65" s="11" customFormat="1" ht="13.5">
      <c r="B299" s="188"/>
      <c r="D299" s="176" t="s">
        <v>134</v>
      </c>
      <c r="E299" s="189" t="s">
        <v>5</v>
      </c>
      <c r="F299" s="190" t="s">
        <v>136</v>
      </c>
      <c r="H299" s="191">
        <v>92.8</v>
      </c>
      <c r="I299" s="192"/>
      <c r="L299" s="188"/>
      <c r="M299" s="193"/>
      <c r="N299" s="194"/>
      <c r="O299" s="194"/>
      <c r="P299" s="194"/>
      <c r="Q299" s="194"/>
      <c r="R299" s="194"/>
      <c r="S299" s="194"/>
      <c r="T299" s="195"/>
      <c r="AT299" s="189" t="s">
        <v>134</v>
      </c>
      <c r="AU299" s="189" t="s">
        <v>88</v>
      </c>
      <c r="AV299" s="11" t="s">
        <v>125</v>
      </c>
      <c r="AW299" s="11" t="s">
        <v>135</v>
      </c>
      <c r="AX299" s="11" t="s">
        <v>26</v>
      </c>
      <c r="AY299" s="189" t="s">
        <v>126</v>
      </c>
    </row>
    <row r="300" spans="2:65" s="1" customFormat="1" ht="16.5" customHeight="1">
      <c r="B300" s="163"/>
      <c r="C300" s="215" t="s">
        <v>476</v>
      </c>
      <c r="D300" s="215" t="s">
        <v>275</v>
      </c>
      <c r="E300" s="216" t="s">
        <v>477</v>
      </c>
      <c r="F300" s="217" t="s">
        <v>478</v>
      </c>
      <c r="G300" s="218" t="s">
        <v>479</v>
      </c>
      <c r="H300" s="219">
        <v>3.2480000000000002</v>
      </c>
      <c r="I300" s="220"/>
      <c r="J300" s="221">
        <f>ROUND(I300*H300,2)</f>
        <v>0</v>
      </c>
      <c r="K300" s="217" t="s">
        <v>194</v>
      </c>
      <c r="L300" s="222"/>
      <c r="M300" s="223" t="s">
        <v>5</v>
      </c>
      <c r="N300" s="224" t="s">
        <v>50</v>
      </c>
      <c r="O300" s="41"/>
      <c r="P300" s="173">
        <f>O300*H300</f>
        <v>0</v>
      </c>
      <c r="Q300" s="173">
        <v>1E-3</v>
      </c>
      <c r="R300" s="173">
        <f>Q300*H300</f>
        <v>3.2480000000000005E-3</v>
      </c>
      <c r="S300" s="173">
        <v>0</v>
      </c>
      <c r="T300" s="174">
        <f>S300*H300</f>
        <v>0</v>
      </c>
      <c r="AR300" s="23" t="s">
        <v>232</v>
      </c>
      <c r="AT300" s="23" t="s">
        <v>275</v>
      </c>
      <c r="AU300" s="23" t="s">
        <v>88</v>
      </c>
      <c r="AY300" s="23" t="s">
        <v>126</v>
      </c>
      <c r="BE300" s="175">
        <f>IF(N300="základní",J300,0)</f>
        <v>0</v>
      </c>
      <c r="BF300" s="175">
        <f>IF(N300="snížená",J300,0)</f>
        <v>0</v>
      </c>
      <c r="BG300" s="175">
        <f>IF(N300="zákl. přenesená",J300,0)</f>
        <v>0</v>
      </c>
      <c r="BH300" s="175">
        <f>IF(N300="sníž. přenesená",J300,0)</f>
        <v>0</v>
      </c>
      <c r="BI300" s="175">
        <f>IF(N300="nulová",J300,0)</f>
        <v>0</v>
      </c>
      <c r="BJ300" s="23" t="s">
        <v>26</v>
      </c>
      <c r="BK300" s="175">
        <f>ROUND(I300*H300,2)</f>
        <v>0</v>
      </c>
      <c r="BL300" s="23" t="s">
        <v>125</v>
      </c>
      <c r="BM300" s="23" t="s">
        <v>480</v>
      </c>
    </row>
    <row r="301" spans="2:65" s="1" customFormat="1" ht="13.5">
      <c r="B301" s="40"/>
      <c r="D301" s="176" t="s">
        <v>132</v>
      </c>
      <c r="F301" s="177" t="s">
        <v>481</v>
      </c>
      <c r="I301" s="178"/>
      <c r="L301" s="40"/>
      <c r="M301" s="179"/>
      <c r="N301" s="41"/>
      <c r="O301" s="41"/>
      <c r="P301" s="41"/>
      <c r="Q301" s="41"/>
      <c r="R301" s="41"/>
      <c r="S301" s="41"/>
      <c r="T301" s="69"/>
      <c r="AT301" s="23" t="s">
        <v>132</v>
      </c>
      <c r="AU301" s="23" t="s">
        <v>88</v>
      </c>
    </row>
    <row r="302" spans="2:65" s="10" customFormat="1" ht="13.5">
      <c r="B302" s="180"/>
      <c r="D302" s="176" t="s">
        <v>134</v>
      </c>
      <c r="E302" s="181" t="s">
        <v>5</v>
      </c>
      <c r="F302" s="182" t="s">
        <v>482</v>
      </c>
      <c r="H302" s="183">
        <v>3.2480000000000002</v>
      </c>
      <c r="I302" s="184"/>
      <c r="L302" s="180"/>
      <c r="M302" s="185"/>
      <c r="N302" s="186"/>
      <c r="O302" s="186"/>
      <c r="P302" s="186"/>
      <c r="Q302" s="186"/>
      <c r="R302" s="186"/>
      <c r="S302" s="186"/>
      <c r="T302" s="187"/>
      <c r="AT302" s="181" t="s">
        <v>134</v>
      </c>
      <c r="AU302" s="181" t="s">
        <v>88</v>
      </c>
      <c r="AV302" s="10" t="s">
        <v>88</v>
      </c>
      <c r="AW302" s="10" t="s">
        <v>135</v>
      </c>
      <c r="AX302" s="10" t="s">
        <v>79</v>
      </c>
      <c r="AY302" s="181" t="s">
        <v>126</v>
      </c>
    </row>
    <row r="303" spans="2:65" s="11" customFormat="1" ht="13.5">
      <c r="B303" s="188"/>
      <c r="D303" s="176" t="s">
        <v>134</v>
      </c>
      <c r="E303" s="189" t="s">
        <v>5</v>
      </c>
      <c r="F303" s="190" t="s">
        <v>136</v>
      </c>
      <c r="H303" s="191">
        <v>3.2480000000000002</v>
      </c>
      <c r="I303" s="192"/>
      <c r="L303" s="188"/>
      <c r="M303" s="193"/>
      <c r="N303" s="194"/>
      <c r="O303" s="194"/>
      <c r="P303" s="194"/>
      <c r="Q303" s="194"/>
      <c r="R303" s="194"/>
      <c r="S303" s="194"/>
      <c r="T303" s="195"/>
      <c r="AT303" s="189" t="s">
        <v>134</v>
      </c>
      <c r="AU303" s="189" t="s">
        <v>88</v>
      </c>
      <c r="AV303" s="11" t="s">
        <v>125</v>
      </c>
      <c r="AW303" s="11" t="s">
        <v>135</v>
      </c>
      <c r="AX303" s="11" t="s">
        <v>26</v>
      </c>
      <c r="AY303" s="189" t="s">
        <v>126</v>
      </c>
    </row>
    <row r="304" spans="2:65" s="1" customFormat="1" ht="16.5" customHeight="1">
      <c r="B304" s="163"/>
      <c r="C304" s="164" t="s">
        <v>483</v>
      </c>
      <c r="D304" s="164" t="s">
        <v>127</v>
      </c>
      <c r="E304" s="165" t="s">
        <v>484</v>
      </c>
      <c r="F304" s="166" t="s">
        <v>485</v>
      </c>
      <c r="G304" s="167" t="s">
        <v>271</v>
      </c>
      <c r="H304" s="168">
        <v>5.5679999999999996</v>
      </c>
      <c r="I304" s="169"/>
      <c r="J304" s="170">
        <f>ROUND(I304*H304,2)</f>
        <v>0</v>
      </c>
      <c r="K304" s="166" t="s">
        <v>194</v>
      </c>
      <c r="L304" s="40"/>
      <c r="M304" s="171" t="s">
        <v>5</v>
      </c>
      <c r="N304" s="172" t="s">
        <v>50</v>
      </c>
      <c r="O304" s="41"/>
      <c r="P304" s="173">
        <f>O304*H304</f>
        <v>0</v>
      </c>
      <c r="Q304" s="173">
        <v>0</v>
      </c>
      <c r="R304" s="173">
        <f>Q304*H304</f>
        <v>0</v>
      </c>
      <c r="S304" s="173">
        <v>0</v>
      </c>
      <c r="T304" s="174">
        <f>S304*H304</f>
        <v>0</v>
      </c>
      <c r="AR304" s="23" t="s">
        <v>125</v>
      </c>
      <c r="AT304" s="23" t="s">
        <v>127</v>
      </c>
      <c r="AU304" s="23" t="s">
        <v>88</v>
      </c>
      <c r="AY304" s="23" t="s">
        <v>126</v>
      </c>
      <c r="BE304" s="175">
        <f>IF(N304="základní",J304,0)</f>
        <v>0</v>
      </c>
      <c r="BF304" s="175">
        <f>IF(N304="snížená",J304,0)</f>
        <v>0</v>
      </c>
      <c r="BG304" s="175">
        <f>IF(N304="zákl. přenesená",J304,0)</f>
        <v>0</v>
      </c>
      <c r="BH304" s="175">
        <f>IF(N304="sníž. přenesená",J304,0)</f>
        <v>0</v>
      </c>
      <c r="BI304" s="175">
        <f>IF(N304="nulová",J304,0)</f>
        <v>0</v>
      </c>
      <c r="BJ304" s="23" t="s">
        <v>26</v>
      </c>
      <c r="BK304" s="175">
        <f>ROUND(I304*H304,2)</f>
        <v>0</v>
      </c>
      <c r="BL304" s="23" t="s">
        <v>125</v>
      </c>
      <c r="BM304" s="23" t="s">
        <v>486</v>
      </c>
    </row>
    <row r="305" spans="2:65" s="1" customFormat="1" ht="13.5">
      <c r="B305" s="40"/>
      <c r="D305" s="176" t="s">
        <v>132</v>
      </c>
      <c r="F305" s="177" t="s">
        <v>487</v>
      </c>
      <c r="I305" s="178"/>
      <c r="L305" s="40"/>
      <c r="M305" s="179"/>
      <c r="N305" s="41"/>
      <c r="O305" s="41"/>
      <c r="P305" s="41"/>
      <c r="Q305" s="41"/>
      <c r="R305" s="41"/>
      <c r="S305" s="41"/>
      <c r="T305" s="69"/>
      <c r="AT305" s="23" t="s">
        <v>132</v>
      </c>
      <c r="AU305" s="23" t="s">
        <v>88</v>
      </c>
    </row>
    <row r="306" spans="2:65" s="10" customFormat="1" ht="13.5">
      <c r="B306" s="180"/>
      <c r="D306" s="176" t="s">
        <v>134</v>
      </c>
      <c r="E306" s="181" t="s">
        <v>5</v>
      </c>
      <c r="F306" s="182" t="s">
        <v>488</v>
      </c>
      <c r="H306" s="183">
        <v>5.5679999999999996</v>
      </c>
      <c r="I306" s="184"/>
      <c r="L306" s="180"/>
      <c r="M306" s="185"/>
      <c r="N306" s="186"/>
      <c r="O306" s="186"/>
      <c r="P306" s="186"/>
      <c r="Q306" s="186"/>
      <c r="R306" s="186"/>
      <c r="S306" s="186"/>
      <c r="T306" s="187"/>
      <c r="AT306" s="181" t="s">
        <v>134</v>
      </c>
      <c r="AU306" s="181" t="s">
        <v>88</v>
      </c>
      <c r="AV306" s="10" t="s">
        <v>88</v>
      </c>
      <c r="AW306" s="10" t="s">
        <v>135</v>
      </c>
      <c r="AX306" s="10" t="s">
        <v>79</v>
      </c>
      <c r="AY306" s="181" t="s">
        <v>126</v>
      </c>
    </row>
    <row r="307" spans="2:65" s="11" customFormat="1" ht="13.5">
      <c r="B307" s="188"/>
      <c r="D307" s="176" t="s">
        <v>134</v>
      </c>
      <c r="E307" s="189" t="s">
        <v>5</v>
      </c>
      <c r="F307" s="190" t="s">
        <v>136</v>
      </c>
      <c r="H307" s="191">
        <v>5.5679999999999996</v>
      </c>
      <c r="I307" s="192"/>
      <c r="L307" s="188"/>
      <c r="M307" s="193"/>
      <c r="N307" s="194"/>
      <c r="O307" s="194"/>
      <c r="P307" s="194"/>
      <c r="Q307" s="194"/>
      <c r="R307" s="194"/>
      <c r="S307" s="194"/>
      <c r="T307" s="195"/>
      <c r="AT307" s="189" t="s">
        <v>134</v>
      </c>
      <c r="AU307" s="189" t="s">
        <v>88</v>
      </c>
      <c r="AV307" s="11" t="s">
        <v>125</v>
      </c>
      <c r="AW307" s="11" t="s">
        <v>135</v>
      </c>
      <c r="AX307" s="11" t="s">
        <v>26</v>
      </c>
      <c r="AY307" s="189" t="s">
        <v>126</v>
      </c>
    </row>
    <row r="308" spans="2:65" s="1" customFormat="1" ht="16.5" customHeight="1">
      <c r="B308" s="163"/>
      <c r="C308" s="164" t="s">
        <v>489</v>
      </c>
      <c r="D308" s="164" t="s">
        <v>127</v>
      </c>
      <c r="E308" s="165" t="s">
        <v>490</v>
      </c>
      <c r="F308" s="166" t="s">
        <v>491</v>
      </c>
      <c r="G308" s="167" t="s">
        <v>271</v>
      </c>
      <c r="H308" s="168">
        <v>11.135999999999999</v>
      </c>
      <c r="I308" s="169"/>
      <c r="J308" s="170">
        <f>ROUND(I308*H308,2)</f>
        <v>0</v>
      </c>
      <c r="K308" s="166" t="s">
        <v>194</v>
      </c>
      <c r="L308" s="40"/>
      <c r="M308" s="171" t="s">
        <v>5</v>
      </c>
      <c r="N308" s="172" t="s">
        <v>50</v>
      </c>
      <c r="O308" s="41"/>
      <c r="P308" s="173">
        <f>O308*H308</f>
        <v>0</v>
      </c>
      <c r="Q308" s="173">
        <v>0</v>
      </c>
      <c r="R308" s="173">
        <f>Q308*H308</f>
        <v>0</v>
      </c>
      <c r="S308" s="173">
        <v>0</v>
      </c>
      <c r="T308" s="174">
        <f>S308*H308</f>
        <v>0</v>
      </c>
      <c r="AR308" s="23" t="s">
        <v>125</v>
      </c>
      <c r="AT308" s="23" t="s">
        <v>127</v>
      </c>
      <c r="AU308" s="23" t="s">
        <v>88</v>
      </c>
      <c r="AY308" s="23" t="s">
        <v>126</v>
      </c>
      <c r="BE308" s="175">
        <f>IF(N308="základní",J308,0)</f>
        <v>0</v>
      </c>
      <c r="BF308" s="175">
        <f>IF(N308="snížená",J308,0)</f>
        <v>0</v>
      </c>
      <c r="BG308" s="175">
        <f>IF(N308="zákl. přenesená",J308,0)</f>
        <v>0</v>
      </c>
      <c r="BH308" s="175">
        <f>IF(N308="sníž. přenesená",J308,0)</f>
        <v>0</v>
      </c>
      <c r="BI308" s="175">
        <f>IF(N308="nulová",J308,0)</f>
        <v>0</v>
      </c>
      <c r="BJ308" s="23" t="s">
        <v>26</v>
      </c>
      <c r="BK308" s="175">
        <f>ROUND(I308*H308,2)</f>
        <v>0</v>
      </c>
      <c r="BL308" s="23" t="s">
        <v>125</v>
      </c>
      <c r="BM308" s="23" t="s">
        <v>492</v>
      </c>
    </row>
    <row r="309" spans="2:65" s="1" customFormat="1" ht="13.5">
      <c r="B309" s="40"/>
      <c r="D309" s="176" t="s">
        <v>132</v>
      </c>
      <c r="F309" s="177" t="s">
        <v>493</v>
      </c>
      <c r="I309" s="178"/>
      <c r="L309" s="40"/>
      <c r="M309" s="179"/>
      <c r="N309" s="41"/>
      <c r="O309" s="41"/>
      <c r="P309" s="41"/>
      <c r="Q309" s="41"/>
      <c r="R309" s="41"/>
      <c r="S309" s="41"/>
      <c r="T309" s="69"/>
      <c r="AT309" s="23" t="s">
        <v>132</v>
      </c>
      <c r="AU309" s="23" t="s">
        <v>88</v>
      </c>
    </row>
    <row r="310" spans="2:65" s="10" customFormat="1" ht="13.5">
      <c r="B310" s="180"/>
      <c r="D310" s="176" t="s">
        <v>134</v>
      </c>
      <c r="E310" s="181" t="s">
        <v>5</v>
      </c>
      <c r="F310" s="182" t="s">
        <v>494</v>
      </c>
      <c r="H310" s="183">
        <v>11.135999999999999</v>
      </c>
      <c r="I310" s="184"/>
      <c r="L310" s="180"/>
      <c r="M310" s="185"/>
      <c r="N310" s="186"/>
      <c r="O310" s="186"/>
      <c r="P310" s="186"/>
      <c r="Q310" s="186"/>
      <c r="R310" s="186"/>
      <c r="S310" s="186"/>
      <c r="T310" s="187"/>
      <c r="AT310" s="181" t="s">
        <v>134</v>
      </c>
      <c r="AU310" s="181" t="s">
        <v>88</v>
      </c>
      <c r="AV310" s="10" t="s">
        <v>88</v>
      </c>
      <c r="AW310" s="10" t="s">
        <v>135</v>
      </c>
      <c r="AX310" s="10" t="s">
        <v>79</v>
      </c>
      <c r="AY310" s="181" t="s">
        <v>126</v>
      </c>
    </row>
    <row r="311" spans="2:65" s="11" customFormat="1" ht="13.5">
      <c r="B311" s="188"/>
      <c r="D311" s="176" t="s">
        <v>134</v>
      </c>
      <c r="E311" s="189" t="s">
        <v>5</v>
      </c>
      <c r="F311" s="190" t="s">
        <v>136</v>
      </c>
      <c r="H311" s="191">
        <v>11.135999999999999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134</v>
      </c>
      <c r="AU311" s="189" t="s">
        <v>88</v>
      </c>
      <c r="AV311" s="11" t="s">
        <v>125</v>
      </c>
      <c r="AW311" s="11" t="s">
        <v>135</v>
      </c>
      <c r="AX311" s="11" t="s">
        <v>26</v>
      </c>
      <c r="AY311" s="189" t="s">
        <v>126</v>
      </c>
    </row>
    <row r="312" spans="2:65" s="9" customFormat="1" ht="29.85" customHeight="1">
      <c r="B312" s="152"/>
      <c r="D312" s="153" t="s">
        <v>78</v>
      </c>
      <c r="E312" s="206" t="s">
        <v>88</v>
      </c>
      <c r="F312" s="206" t="s">
        <v>495</v>
      </c>
      <c r="I312" s="155"/>
      <c r="J312" s="207">
        <f>BK312</f>
        <v>0</v>
      </c>
      <c r="L312" s="152"/>
      <c r="M312" s="157"/>
      <c r="N312" s="158"/>
      <c r="O312" s="158"/>
      <c r="P312" s="159">
        <f>SUM(P313:P323)</f>
        <v>0</v>
      </c>
      <c r="Q312" s="158"/>
      <c r="R312" s="159">
        <f>SUM(R313:R323)</f>
        <v>4.6952652125999998</v>
      </c>
      <c r="S312" s="158"/>
      <c r="T312" s="160">
        <f>SUM(T313:T323)</f>
        <v>0</v>
      </c>
      <c r="AR312" s="153" t="s">
        <v>26</v>
      </c>
      <c r="AT312" s="161" t="s">
        <v>78</v>
      </c>
      <c r="AU312" s="161" t="s">
        <v>26</v>
      </c>
      <c r="AY312" s="153" t="s">
        <v>126</v>
      </c>
      <c r="BK312" s="162">
        <f>SUM(BK313:BK323)</f>
        <v>0</v>
      </c>
    </row>
    <row r="313" spans="2:65" s="1" customFormat="1" ht="16.5" customHeight="1">
      <c r="B313" s="163"/>
      <c r="C313" s="164" t="s">
        <v>496</v>
      </c>
      <c r="D313" s="164" t="s">
        <v>127</v>
      </c>
      <c r="E313" s="165" t="s">
        <v>497</v>
      </c>
      <c r="F313" s="166" t="s">
        <v>498</v>
      </c>
      <c r="G313" s="167" t="s">
        <v>271</v>
      </c>
      <c r="H313" s="168">
        <v>0.65</v>
      </c>
      <c r="I313" s="169"/>
      <c r="J313" s="170">
        <f>ROUND(I313*H313,2)</f>
        <v>0</v>
      </c>
      <c r="K313" s="166" t="s">
        <v>194</v>
      </c>
      <c r="L313" s="40"/>
      <c r="M313" s="171" t="s">
        <v>5</v>
      </c>
      <c r="N313" s="172" t="s">
        <v>50</v>
      </c>
      <c r="O313" s="41"/>
      <c r="P313" s="173">
        <f>O313*H313</f>
        <v>0</v>
      </c>
      <c r="Q313" s="173">
        <v>2.3848422039999999</v>
      </c>
      <c r="R313" s="173">
        <f>Q313*H313</f>
        <v>1.5501474326</v>
      </c>
      <c r="S313" s="173">
        <v>0</v>
      </c>
      <c r="T313" s="174">
        <f>S313*H313</f>
        <v>0</v>
      </c>
      <c r="AR313" s="23" t="s">
        <v>125</v>
      </c>
      <c r="AT313" s="23" t="s">
        <v>127</v>
      </c>
      <c r="AU313" s="23" t="s">
        <v>88</v>
      </c>
      <c r="AY313" s="23" t="s">
        <v>126</v>
      </c>
      <c r="BE313" s="175">
        <f>IF(N313="základní",J313,0)</f>
        <v>0</v>
      </c>
      <c r="BF313" s="175">
        <f>IF(N313="snížená",J313,0)</f>
        <v>0</v>
      </c>
      <c r="BG313" s="175">
        <f>IF(N313="zákl. přenesená",J313,0)</f>
        <v>0</v>
      </c>
      <c r="BH313" s="175">
        <f>IF(N313="sníž. přenesená",J313,0)</f>
        <v>0</v>
      </c>
      <c r="BI313" s="175">
        <f>IF(N313="nulová",J313,0)</f>
        <v>0</v>
      </c>
      <c r="BJ313" s="23" t="s">
        <v>26</v>
      </c>
      <c r="BK313" s="175">
        <f>ROUND(I313*H313,2)</f>
        <v>0</v>
      </c>
      <c r="BL313" s="23" t="s">
        <v>125</v>
      </c>
      <c r="BM313" s="23" t="s">
        <v>499</v>
      </c>
    </row>
    <row r="314" spans="2:65" s="1" customFormat="1" ht="13.5">
      <c r="B314" s="40"/>
      <c r="D314" s="176" t="s">
        <v>132</v>
      </c>
      <c r="F314" s="177" t="s">
        <v>500</v>
      </c>
      <c r="I314" s="178"/>
      <c r="L314" s="40"/>
      <c r="M314" s="179"/>
      <c r="N314" s="41"/>
      <c r="O314" s="41"/>
      <c r="P314" s="41"/>
      <c r="Q314" s="41"/>
      <c r="R314" s="41"/>
      <c r="S314" s="41"/>
      <c r="T314" s="69"/>
      <c r="AT314" s="23" t="s">
        <v>132</v>
      </c>
      <c r="AU314" s="23" t="s">
        <v>88</v>
      </c>
    </row>
    <row r="315" spans="2:65" s="10" customFormat="1" ht="13.5">
      <c r="B315" s="180"/>
      <c r="D315" s="176" t="s">
        <v>134</v>
      </c>
      <c r="E315" s="181" t="s">
        <v>5</v>
      </c>
      <c r="F315" s="182" t="s">
        <v>501</v>
      </c>
      <c r="H315" s="183">
        <v>0.45</v>
      </c>
      <c r="I315" s="184"/>
      <c r="L315" s="180"/>
      <c r="M315" s="185"/>
      <c r="N315" s="186"/>
      <c r="O315" s="186"/>
      <c r="P315" s="186"/>
      <c r="Q315" s="186"/>
      <c r="R315" s="186"/>
      <c r="S315" s="186"/>
      <c r="T315" s="187"/>
      <c r="AT315" s="181" t="s">
        <v>134</v>
      </c>
      <c r="AU315" s="181" t="s">
        <v>88</v>
      </c>
      <c r="AV315" s="10" t="s">
        <v>88</v>
      </c>
      <c r="AW315" s="10" t="s">
        <v>135</v>
      </c>
      <c r="AX315" s="10" t="s">
        <v>79</v>
      </c>
      <c r="AY315" s="181" t="s">
        <v>126</v>
      </c>
    </row>
    <row r="316" spans="2:65" s="10" customFormat="1" ht="13.5">
      <c r="B316" s="180"/>
      <c r="D316" s="176" t="s">
        <v>134</v>
      </c>
      <c r="E316" s="181" t="s">
        <v>5</v>
      </c>
      <c r="F316" s="182" t="s">
        <v>308</v>
      </c>
      <c r="H316" s="183">
        <v>0.2</v>
      </c>
      <c r="I316" s="184"/>
      <c r="L316" s="180"/>
      <c r="M316" s="185"/>
      <c r="N316" s="186"/>
      <c r="O316" s="186"/>
      <c r="P316" s="186"/>
      <c r="Q316" s="186"/>
      <c r="R316" s="186"/>
      <c r="S316" s="186"/>
      <c r="T316" s="187"/>
      <c r="AT316" s="181" t="s">
        <v>134</v>
      </c>
      <c r="AU316" s="181" t="s">
        <v>88</v>
      </c>
      <c r="AV316" s="10" t="s">
        <v>88</v>
      </c>
      <c r="AW316" s="10" t="s">
        <v>135</v>
      </c>
      <c r="AX316" s="10" t="s">
        <v>79</v>
      </c>
      <c r="AY316" s="181" t="s">
        <v>126</v>
      </c>
    </row>
    <row r="317" spans="2:65" s="11" customFormat="1" ht="13.5">
      <c r="B317" s="188"/>
      <c r="D317" s="176" t="s">
        <v>134</v>
      </c>
      <c r="E317" s="189" t="s">
        <v>5</v>
      </c>
      <c r="F317" s="190" t="s">
        <v>136</v>
      </c>
      <c r="H317" s="191">
        <v>0.65</v>
      </c>
      <c r="I317" s="192"/>
      <c r="L317" s="188"/>
      <c r="M317" s="193"/>
      <c r="N317" s="194"/>
      <c r="O317" s="194"/>
      <c r="P317" s="194"/>
      <c r="Q317" s="194"/>
      <c r="R317" s="194"/>
      <c r="S317" s="194"/>
      <c r="T317" s="195"/>
      <c r="AT317" s="189" t="s">
        <v>134</v>
      </c>
      <c r="AU317" s="189" t="s">
        <v>88</v>
      </c>
      <c r="AV317" s="11" t="s">
        <v>125</v>
      </c>
      <c r="AW317" s="11" t="s">
        <v>135</v>
      </c>
      <c r="AX317" s="11" t="s">
        <v>26</v>
      </c>
      <c r="AY317" s="189" t="s">
        <v>126</v>
      </c>
    </row>
    <row r="318" spans="2:65" s="1" customFormat="1" ht="16.5" customHeight="1">
      <c r="B318" s="163"/>
      <c r="C318" s="164" t="s">
        <v>502</v>
      </c>
      <c r="D318" s="164" t="s">
        <v>127</v>
      </c>
      <c r="E318" s="165" t="s">
        <v>503</v>
      </c>
      <c r="F318" s="166" t="s">
        <v>504</v>
      </c>
      <c r="G318" s="167" t="s">
        <v>271</v>
      </c>
      <c r="H318" s="168">
        <v>1.282</v>
      </c>
      <c r="I318" s="169"/>
      <c r="J318" s="170">
        <f>ROUND(I318*H318,2)</f>
        <v>0</v>
      </c>
      <c r="K318" s="166" t="s">
        <v>194</v>
      </c>
      <c r="L318" s="40"/>
      <c r="M318" s="171" t="s">
        <v>5</v>
      </c>
      <c r="N318" s="172" t="s">
        <v>50</v>
      </c>
      <c r="O318" s="41"/>
      <c r="P318" s="173">
        <f>O318*H318</f>
        <v>0</v>
      </c>
      <c r="Q318" s="173">
        <v>2.45329</v>
      </c>
      <c r="R318" s="173">
        <f>Q318*H318</f>
        <v>3.1451177800000001</v>
      </c>
      <c r="S318" s="173">
        <v>0</v>
      </c>
      <c r="T318" s="174">
        <f>S318*H318</f>
        <v>0</v>
      </c>
      <c r="AR318" s="23" t="s">
        <v>125</v>
      </c>
      <c r="AT318" s="23" t="s">
        <v>127</v>
      </c>
      <c r="AU318" s="23" t="s">
        <v>88</v>
      </c>
      <c r="AY318" s="23" t="s">
        <v>126</v>
      </c>
      <c r="BE318" s="175">
        <f>IF(N318="základní",J318,0)</f>
        <v>0</v>
      </c>
      <c r="BF318" s="175">
        <f>IF(N318="snížená",J318,0)</f>
        <v>0</v>
      </c>
      <c r="BG318" s="175">
        <f>IF(N318="zákl. přenesená",J318,0)</f>
        <v>0</v>
      </c>
      <c r="BH318" s="175">
        <f>IF(N318="sníž. přenesená",J318,0)</f>
        <v>0</v>
      </c>
      <c r="BI318" s="175">
        <f>IF(N318="nulová",J318,0)</f>
        <v>0</v>
      </c>
      <c r="BJ318" s="23" t="s">
        <v>26</v>
      </c>
      <c r="BK318" s="175">
        <f>ROUND(I318*H318,2)</f>
        <v>0</v>
      </c>
      <c r="BL318" s="23" t="s">
        <v>125</v>
      </c>
      <c r="BM318" s="23" t="s">
        <v>505</v>
      </c>
    </row>
    <row r="319" spans="2:65" s="1" customFormat="1" ht="13.5">
      <c r="B319" s="40"/>
      <c r="D319" s="176" t="s">
        <v>132</v>
      </c>
      <c r="F319" s="177" t="s">
        <v>506</v>
      </c>
      <c r="I319" s="178"/>
      <c r="L319" s="40"/>
      <c r="M319" s="179"/>
      <c r="N319" s="41"/>
      <c r="O319" s="41"/>
      <c r="P319" s="41"/>
      <c r="Q319" s="41"/>
      <c r="R319" s="41"/>
      <c r="S319" s="41"/>
      <c r="T319" s="69"/>
      <c r="AT319" s="23" t="s">
        <v>132</v>
      </c>
      <c r="AU319" s="23" t="s">
        <v>88</v>
      </c>
    </row>
    <row r="320" spans="2:65" s="10" customFormat="1" ht="13.5">
      <c r="B320" s="180"/>
      <c r="D320" s="176" t="s">
        <v>134</v>
      </c>
      <c r="E320" s="181" t="s">
        <v>5</v>
      </c>
      <c r="F320" s="182" t="s">
        <v>332</v>
      </c>
      <c r="H320" s="183">
        <v>0.25</v>
      </c>
      <c r="I320" s="184"/>
      <c r="L320" s="180"/>
      <c r="M320" s="185"/>
      <c r="N320" s="186"/>
      <c r="O320" s="186"/>
      <c r="P320" s="186"/>
      <c r="Q320" s="186"/>
      <c r="R320" s="186"/>
      <c r="S320" s="186"/>
      <c r="T320" s="187"/>
      <c r="AT320" s="181" t="s">
        <v>134</v>
      </c>
      <c r="AU320" s="181" t="s">
        <v>88</v>
      </c>
      <c r="AV320" s="10" t="s">
        <v>88</v>
      </c>
      <c r="AW320" s="10" t="s">
        <v>135</v>
      </c>
      <c r="AX320" s="10" t="s">
        <v>79</v>
      </c>
      <c r="AY320" s="181" t="s">
        <v>126</v>
      </c>
    </row>
    <row r="321" spans="2:65" s="10" customFormat="1" ht="13.5">
      <c r="B321" s="180"/>
      <c r="D321" s="176" t="s">
        <v>134</v>
      </c>
      <c r="E321" s="181" t="s">
        <v>5</v>
      </c>
      <c r="F321" s="182" t="s">
        <v>333</v>
      </c>
      <c r="H321" s="183">
        <v>7.1999999999999995E-2</v>
      </c>
      <c r="I321" s="184"/>
      <c r="L321" s="180"/>
      <c r="M321" s="185"/>
      <c r="N321" s="186"/>
      <c r="O321" s="186"/>
      <c r="P321" s="186"/>
      <c r="Q321" s="186"/>
      <c r="R321" s="186"/>
      <c r="S321" s="186"/>
      <c r="T321" s="187"/>
      <c r="AT321" s="181" t="s">
        <v>134</v>
      </c>
      <c r="AU321" s="181" t="s">
        <v>88</v>
      </c>
      <c r="AV321" s="10" t="s">
        <v>88</v>
      </c>
      <c r="AW321" s="10" t="s">
        <v>135</v>
      </c>
      <c r="AX321" s="10" t="s">
        <v>79</v>
      </c>
      <c r="AY321" s="181" t="s">
        <v>126</v>
      </c>
    </row>
    <row r="322" spans="2:65" s="10" customFormat="1" ht="13.5">
      <c r="B322" s="180"/>
      <c r="D322" s="176" t="s">
        <v>134</v>
      </c>
      <c r="E322" s="181" t="s">
        <v>5</v>
      </c>
      <c r="F322" s="182" t="s">
        <v>334</v>
      </c>
      <c r="H322" s="183">
        <v>0.96</v>
      </c>
      <c r="I322" s="184"/>
      <c r="L322" s="180"/>
      <c r="M322" s="185"/>
      <c r="N322" s="186"/>
      <c r="O322" s="186"/>
      <c r="P322" s="186"/>
      <c r="Q322" s="186"/>
      <c r="R322" s="186"/>
      <c r="S322" s="186"/>
      <c r="T322" s="187"/>
      <c r="AT322" s="181" t="s">
        <v>134</v>
      </c>
      <c r="AU322" s="181" t="s">
        <v>88</v>
      </c>
      <c r="AV322" s="10" t="s">
        <v>88</v>
      </c>
      <c r="AW322" s="10" t="s">
        <v>135</v>
      </c>
      <c r="AX322" s="10" t="s">
        <v>79</v>
      </c>
      <c r="AY322" s="181" t="s">
        <v>126</v>
      </c>
    </row>
    <row r="323" spans="2:65" s="11" customFormat="1" ht="13.5">
      <c r="B323" s="188"/>
      <c r="D323" s="176" t="s">
        <v>134</v>
      </c>
      <c r="E323" s="189" t="s">
        <v>5</v>
      </c>
      <c r="F323" s="190" t="s">
        <v>136</v>
      </c>
      <c r="H323" s="191">
        <v>1.282</v>
      </c>
      <c r="I323" s="192"/>
      <c r="L323" s="188"/>
      <c r="M323" s="193"/>
      <c r="N323" s="194"/>
      <c r="O323" s="194"/>
      <c r="P323" s="194"/>
      <c r="Q323" s="194"/>
      <c r="R323" s="194"/>
      <c r="S323" s="194"/>
      <c r="T323" s="195"/>
      <c r="AT323" s="189" t="s">
        <v>134</v>
      </c>
      <c r="AU323" s="189" t="s">
        <v>88</v>
      </c>
      <c r="AV323" s="11" t="s">
        <v>125</v>
      </c>
      <c r="AW323" s="11" t="s">
        <v>135</v>
      </c>
      <c r="AX323" s="11" t="s">
        <v>26</v>
      </c>
      <c r="AY323" s="189" t="s">
        <v>126</v>
      </c>
    </row>
    <row r="324" spans="2:65" s="9" customFormat="1" ht="29.85" customHeight="1">
      <c r="B324" s="152"/>
      <c r="D324" s="153" t="s">
        <v>78</v>
      </c>
      <c r="E324" s="206" t="s">
        <v>125</v>
      </c>
      <c r="F324" s="206" t="s">
        <v>507</v>
      </c>
      <c r="I324" s="155"/>
      <c r="J324" s="207">
        <f>BK324</f>
        <v>0</v>
      </c>
      <c r="L324" s="152"/>
      <c r="M324" s="157"/>
      <c r="N324" s="158"/>
      <c r="O324" s="158"/>
      <c r="P324" s="159">
        <f>SUM(P325:P329)</f>
        <v>0</v>
      </c>
      <c r="Q324" s="158"/>
      <c r="R324" s="159">
        <f>SUM(R325:R329)</f>
        <v>4.2617955800000002</v>
      </c>
      <c r="S324" s="158"/>
      <c r="T324" s="160">
        <f>SUM(T325:T329)</f>
        <v>0</v>
      </c>
      <c r="AR324" s="153" t="s">
        <v>26</v>
      </c>
      <c r="AT324" s="161" t="s">
        <v>78</v>
      </c>
      <c r="AU324" s="161" t="s">
        <v>26</v>
      </c>
      <c r="AY324" s="153" t="s">
        <v>126</v>
      </c>
      <c r="BK324" s="162">
        <f>SUM(BK325:BK329)</f>
        <v>0</v>
      </c>
    </row>
    <row r="325" spans="2:65" s="1" customFormat="1" ht="16.5" customHeight="1">
      <c r="B325" s="163"/>
      <c r="C325" s="164" t="s">
        <v>508</v>
      </c>
      <c r="D325" s="164" t="s">
        <v>127</v>
      </c>
      <c r="E325" s="165" t="s">
        <v>509</v>
      </c>
      <c r="F325" s="166" t="s">
        <v>510</v>
      </c>
      <c r="G325" s="167" t="s">
        <v>271</v>
      </c>
      <c r="H325" s="168">
        <v>2.254</v>
      </c>
      <c r="I325" s="169"/>
      <c r="J325" s="170">
        <f>ROUND(I325*H325,2)</f>
        <v>0</v>
      </c>
      <c r="K325" s="166" t="s">
        <v>194</v>
      </c>
      <c r="L325" s="40"/>
      <c r="M325" s="171" t="s">
        <v>5</v>
      </c>
      <c r="N325" s="172" t="s">
        <v>50</v>
      </c>
      <c r="O325" s="41"/>
      <c r="P325" s="173">
        <f>O325*H325</f>
        <v>0</v>
      </c>
      <c r="Q325" s="173">
        <v>1.8907700000000001</v>
      </c>
      <c r="R325" s="173">
        <f>Q325*H325</f>
        <v>4.2617955800000002</v>
      </c>
      <c r="S325" s="173">
        <v>0</v>
      </c>
      <c r="T325" s="174">
        <f>S325*H325</f>
        <v>0</v>
      </c>
      <c r="AR325" s="23" t="s">
        <v>125</v>
      </c>
      <c r="AT325" s="23" t="s">
        <v>127</v>
      </c>
      <c r="AU325" s="23" t="s">
        <v>88</v>
      </c>
      <c r="AY325" s="23" t="s">
        <v>126</v>
      </c>
      <c r="BE325" s="175">
        <f>IF(N325="základní",J325,0)</f>
        <v>0</v>
      </c>
      <c r="BF325" s="175">
        <f>IF(N325="snížená",J325,0)</f>
        <v>0</v>
      </c>
      <c r="BG325" s="175">
        <f>IF(N325="zákl. přenesená",J325,0)</f>
        <v>0</v>
      </c>
      <c r="BH325" s="175">
        <f>IF(N325="sníž. přenesená",J325,0)</f>
        <v>0</v>
      </c>
      <c r="BI325" s="175">
        <f>IF(N325="nulová",J325,0)</f>
        <v>0</v>
      </c>
      <c r="BJ325" s="23" t="s">
        <v>26</v>
      </c>
      <c r="BK325" s="175">
        <f>ROUND(I325*H325,2)</f>
        <v>0</v>
      </c>
      <c r="BL325" s="23" t="s">
        <v>125</v>
      </c>
      <c r="BM325" s="23" t="s">
        <v>511</v>
      </c>
    </row>
    <row r="326" spans="2:65" s="1" customFormat="1" ht="27">
      <c r="B326" s="40"/>
      <c r="D326" s="176" t="s">
        <v>132</v>
      </c>
      <c r="F326" s="177" t="s">
        <v>512</v>
      </c>
      <c r="I326" s="178"/>
      <c r="L326" s="40"/>
      <c r="M326" s="179"/>
      <c r="N326" s="41"/>
      <c r="O326" s="41"/>
      <c r="P326" s="41"/>
      <c r="Q326" s="41"/>
      <c r="R326" s="41"/>
      <c r="S326" s="41"/>
      <c r="T326" s="69"/>
      <c r="AT326" s="23" t="s">
        <v>132</v>
      </c>
      <c r="AU326" s="23" t="s">
        <v>88</v>
      </c>
    </row>
    <row r="327" spans="2:65" s="10" customFormat="1" ht="13.5">
      <c r="B327" s="180"/>
      <c r="D327" s="176" t="s">
        <v>134</v>
      </c>
      <c r="E327" s="181" t="s">
        <v>5</v>
      </c>
      <c r="F327" s="182" t="s">
        <v>513</v>
      </c>
      <c r="H327" s="183">
        <v>1.47</v>
      </c>
      <c r="I327" s="184"/>
      <c r="L327" s="180"/>
      <c r="M327" s="185"/>
      <c r="N327" s="186"/>
      <c r="O327" s="186"/>
      <c r="P327" s="186"/>
      <c r="Q327" s="186"/>
      <c r="R327" s="186"/>
      <c r="S327" s="186"/>
      <c r="T327" s="187"/>
      <c r="AT327" s="181" t="s">
        <v>134</v>
      </c>
      <c r="AU327" s="181" t="s">
        <v>88</v>
      </c>
      <c r="AV327" s="10" t="s">
        <v>88</v>
      </c>
      <c r="AW327" s="10" t="s">
        <v>135</v>
      </c>
      <c r="AX327" s="10" t="s">
        <v>79</v>
      </c>
      <c r="AY327" s="181" t="s">
        <v>126</v>
      </c>
    </row>
    <row r="328" spans="2:65" s="10" customFormat="1" ht="13.5">
      <c r="B328" s="180"/>
      <c r="D328" s="176" t="s">
        <v>134</v>
      </c>
      <c r="E328" s="181" t="s">
        <v>5</v>
      </c>
      <c r="F328" s="182" t="s">
        <v>514</v>
      </c>
      <c r="H328" s="183">
        <v>0.78400000000000003</v>
      </c>
      <c r="I328" s="184"/>
      <c r="L328" s="180"/>
      <c r="M328" s="185"/>
      <c r="N328" s="186"/>
      <c r="O328" s="186"/>
      <c r="P328" s="186"/>
      <c r="Q328" s="186"/>
      <c r="R328" s="186"/>
      <c r="S328" s="186"/>
      <c r="T328" s="187"/>
      <c r="AT328" s="181" t="s">
        <v>134</v>
      </c>
      <c r="AU328" s="181" t="s">
        <v>88</v>
      </c>
      <c r="AV328" s="10" t="s">
        <v>88</v>
      </c>
      <c r="AW328" s="10" t="s">
        <v>135</v>
      </c>
      <c r="AX328" s="10" t="s">
        <v>79</v>
      </c>
      <c r="AY328" s="181" t="s">
        <v>126</v>
      </c>
    </row>
    <row r="329" spans="2:65" s="11" customFormat="1" ht="13.5">
      <c r="B329" s="188"/>
      <c r="D329" s="176" t="s">
        <v>134</v>
      </c>
      <c r="E329" s="189" t="s">
        <v>5</v>
      </c>
      <c r="F329" s="190" t="s">
        <v>136</v>
      </c>
      <c r="H329" s="191">
        <v>2.254</v>
      </c>
      <c r="I329" s="192"/>
      <c r="L329" s="188"/>
      <c r="M329" s="193"/>
      <c r="N329" s="194"/>
      <c r="O329" s="194"/>
      <c r="P329" s="194"/>
      <c r="Q329" s="194"/>
      <c r="R329" s="194"/>
      <c r="S329" s="194"/>
      <c r="T329" s="195"/>
      <c r="AT329" s="189" t="s">
        <v>134</v>
      </c>
      <c r="AU329" s="189" t="s">
        <v>88</v>
      </c>
      <c r="AV329" s="11" t="s">
        <v>125</v>
      </c>
      <c r="AW329" s="11" t="s">
        <v>135</v>
      </c>
      <c r="AX329" s="11" t="s">
        <v>26</v>
      </c>
      <c r="AY329" s="189" t="s">
        <v>126</v>
      </c>
    </row>
    <row r="330" spans="2:65" s="9" customFormat="1" ht="29.85" customHeight="1">
      <c r="B330" s="152"/>
      <c r="D330" s="153" t="s">
        <v>78</v>
      </c>
      <c r="E330" s="206" t="s">
        <v>152</v>
      </c>
      <c r="F330" s="206" t="s">
        <v>515</v>
      </c>
      <c r="I330" s="155"/>
      <c r="J330" s="207">
        <f>BK330</f>
        <v>0</v>
      </c>
      <c r="L330" s="152"/>
      <c r="M330" s="157"/>
      <c r="N330" s="158"/>
      <c r="O330" s="158"/>
      <c r="P330" s="159">
        <f>SUM(P331:P395)</f>
        <v>0</v>
      </c>
      <c r="Q330" s="158"/>
      <c r="R330" s="159">
        <f>SUM(R331:R395)</f>
        <v>71.191514499999997</v>
      </c>
      <c r="S330" s="158"/>
      <c r="T330" s="160">
        <f>SUM(T331:T395)</f>
        <v>0</v>
      </c>
      <c r="AR330" s="153" t="s">
        <v>26</v>
      </c>
      <c r="AT330" s="161" t="s">
        <v>78</v>
      </c>
      <c r="AU330" s="161" t="s">
        <v>26</v>
      </c>
      <c r="AY330" s="153" t="s">
        <v>126</v>
      </c>
      <c r="BK330" s="162">
        <f>SUM(BK331:BK395)</f>
        <v>0</v>
      </c>
    </row>
    <row r="331" spans="2:65" s="1" customFormat="1" ht="16.5" customHeight="1">
      <c r="B331" s="163"/>
      <c r="C331" s="164" t="s">
        <v>516</v>
      </c>
      <c r="D331" s="164" t="s">
        <v>127</v>
      </c>
      <c r="E331" s="165" t="s">
        <v>517</v>
      </c>
      <c r="F331" s="166" t="s">
        <v>518</v>
      </c>
      <c r="G331" s="167" t="s">
        <v>188</v>
      </c>
      <c r="H331" s="168">
        <v>217.542</v>
      </c>
      <c r="I331" s="169"/>
      <c r="J331" s="170">
        <f>ROUND(I331*H331,2)</f>
        <v>0</v>
      </c>
      <c r="K331" s="166" t="s">
        <v>194</v>
      </c>
      <c r="L331" s="40"/>
      <c r="M331" s="171" t="s">
        <v>5</v>
      </c>
      <c r="N331" s="172" t="s">
        <v>50</v>
      </c>
      <c r="O331" s="41"/>
      <c r="P331" s="173">
        <f>O331*H331</f>
        <v>0</v>
      </c>
      <c r="Q331" s="173">
        <v>0</v>
      </c>
      <c r="R331" s="173">
        <f>Q331*H331</f>
        <v>0</v>
      </c>
      <c r="S331" s="173">
        <v>0</v>
      </c>
      <c r="T331" s="174">
        <f>S331*H331</f>
        <v>0</v>
      </c>
      <c r="AR331" s="23" t="s">
        <v>125</v>
      </c>
      <c r="AT331" s="23" t="s">
        <v>127</v>
      </c>
      <c r="AU331" s="23" t="s">
        <v>88</v>
      </c>
      <c r="AY331" s="23" t="s">
        <v>126</v>
      </c>
      <c r="BE331" s="175">
        <f>IF(N331="základní",J331,0)</f>
        <v>0</v>
      </c>
      <c r="BF331" s="175">
        <f>IF(N331="snížená",J331,0)</f>
        <v>0</v>
      </c>
      <c r="BG331" s="175">
        <f>IF(N331="zákl. přenesená",J331,0)</f>
        <v>0</v>
      </c>
      <c r="BH331" s="175">
        <f>IF(N331="sníž. přenesená",J331,0)</f>
        <v>0</v>
      </c>
      <c r="BI331" s="175">
        <f>IF(N331="nulová",J331,0)</f>
        <v>0</v>
      </c>
      <c r="BJ331" s="23" t="s">
        <v>26</v>
      </c>
      <c r="BK331" s="175">
        <f>ROUND(I331*H331,2)</f>
        <v>0</v>
      </c>
      <c r="BL331" s="23" t="s">
        <v>125</v>
      </c>
      <c r="BM331" s="23" t="s">
        <v>519</v>
      </c>
    </row>
    <row r="332" spans="2:65" s="1" customFormat="1" ht="13.5">
      <c r="B332" s="40"/>
      <c r="D332" s="176" t="s">
        <v>132</v>
      </c>
      <c r="F332" s="177" t="s">
        <v>520</v>
      </c>
      <c r="I332" s="178"/>
      <c r="L332" s="40"/>
      <c r="M332" s="179"/>
      <c r="N332" s="41"/>
      <c r="O332" s="41"/>
      <c r="P332" s="41"/>
      <c r="Q332" s="41"/>
      <c r="R332" s="41"/>
      <c r="S332" s="41"/>
      <c r="T332" s="69"/>
      <c r="AT332" s="23" t="s">
        <v>132</v>
      </c>
      <c r="AU332" s="23" t="s">
        <v>88</v>
      </c>
    </row>
    <row r="333" spans="2:65" s="10" customFormat="1" ht="13.5">
      <c r="B333" s="180"/>
      <c r="D333" s="176" t="s">
        <v>134</v>
      </c>
      <c r="E333" s="181" t="s">
        <v>5</v>
      </c>
      <c r="F333" s="182" t="s">
        <v>521</v>
      </c>
      <c r="H333" s="183">
        <v>187.542</v>
      </c>
      <c r="I333" s="184"/>
      <c r="L333" s="180"/>
      <c r="M333" s="185"/>
      <c r="N333" s="186"/>
      <c r="O333" s="186"/>
      <c r="P333" s="186"/>
      <c r="Q333" s="186"/>
      <c r="R333" s="186"/>
      <c r="S333" s="186"/>
      <c r="T333" s="187"/>
      <c r="AT333" s="181" t="s">
        <v>134</v>
      </c>
      <c r="AU333" s="181" t="s">
        <v>88</v>
      </c>
      <c r="AV333" s="10" t="s">
        <v>88</v>
      </c>
      <c r="AW333" s="10" t="s">
        <v>135</v>
      </c>
      <c r="AX333" s="10" t="s">
        <v>79</v>
      </c>
      <c r="AY333" s="181" t="s">
        <v>126</v>
      </c>
    </row>
    <row r="334" spans="2:65" s="10" customFormat="1" ht="13.5">
      <c r="B334" s="180"/>
      <c r="D334" s="176" t="s">
        <v>134</v>
      </c>
      <c r="E334" s="181" t="s">
        <v>5</v>
      </c>
      <c r="F334" s="182" t="s">
        <v>225</v>
      </c>
      <c r="H334" s="183">
        <v>30</v>
      </c>
      <c r="I334" s="184"/>
      <c r="L334" s="180"/>
      <c r="M334" s="185"/>
      <c r="N334" s="186"/>
      <c r="O334" s="186"/>
      <c r="P334" s="186"/>
      <c r="Q334" s="186"/>
      <c r="R334" s="186"/>
      <c r="S334" s="186"/>
      <c r="T334" s="187"/>
      <c r="AT334" s="181" t="s">
        <v>134</v>
      </c>
      <c r="AU334" s="181" t="s">
        <v>88</v>
      </c>
      <c r="AV334" s="10" t="s">
        <v>88</v>
      </c>
      <c r="AW334" s="10" t="s">
        <v>135</v>
      </c>
      <c r="AX334" s="10" t="s">
        <v>79</v>
      </c>
      <c r="AY334" s="181" t="s">
        <v>126</v>
      </c>
    </row>
    <row r="335" spans="2:65" s="11" customFormat="1" ht="13.5">
      <c r="B335" s="188"/>
      <c r="D335" s="176" t="s">
        <v>134</v>
      </c>
      <c r="E335" s="189" t="s">
        <v>5</v>
      </c>
      <c r="F335" s="190" t="s">
        <v>136</v>
      </c>
      <c r="H335" s="191">
        <v>217.542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134</v>
      </c>
      <c r="AU335" s="189" t="s">
        <v>88</v>
      </c>
      <c r="AV335" s="11" t="s">
        <v>125</v>
      </c>
      <c r="AW335" s="11" t="s">
        <v>135</v>
      </c>
      <c r="AX335" s="11" t="s">
        <v>26</v>
      </c>
      <c r="AY335" s="189" t="s">
        <v>126</v>
      </c>
    </row>
    <row r="336" spans="2:65" s="1" customFormat="1" ht="16.5" customHeight="1">
      <c r="B336" s="163"/>
      <c r="C336" s="164" t="s">
        <v>522</v>
      </c>
      <c r="D336" s="164" t="s">
        <v>127</v>
      </c>
      <c r="E336" s="165" t="s">
        <v>523</v>
      </c>
      <c r="F336" s="166" t="s">
        <v>524</v>
      </c>
      <c r="G336" s="167" t="s">
        <v>188</v>
      </c>
      <c r="H336" s="168">
        <v>375.084</v>
      </c>
      <c r="I336" s="169"/>
      <c r="J336" s="170">
        <f>ROUND(I336*H336,2)</f>
        <v>0</v>
      </c>
      <c r="K336" s="166" t="s">
        <v>5</v>
      </c>
      <c r="L336" s="40"/>
      <c r="M336" s="171" t="s">
        <v>5</v>
      </c>
      <c r="N336" s="172" t="s">
        <v>50</v>
      </c>
      <c r="O336" s="41"/>
      <c r="P336" s="173">
        <f>O336*H336</f>
        <v>0</v>
      </c>
      <c r="Q336" s="173">
        <v>0</v>
      </c>
      <c r="R336" s="173">
        <f>Q336*H336</f>
        <v>0</v>
      </c>
      <c r="S336" s="173">
        <v>0</v>
      </c>
      <c r="T336" s="174">
        <f>S336*H336</f>
        <v>0</v>
      </c>
      <c r="AR336" s="23" t="s">
        <v>125</v>
      </c>
      <c r="AT336" s="23" t="s">
        <v>127</v>
      </c>
      <c r="AU336" s="23" t="s">
        <v>88</v>
      </c>
      <c r="AY336" s="23" t="s">
        <v>126</v>
      </c>
      <c r="BE336" s="175">
        <f>IF(N336="základní",J336,0)</f>
        <v>0</v>
      </c>
      <c r="BF336" s="175">
        <f>IF(N336="snížená",J336,0)</f>
        <v>0</v>
      </c>
      <c r="BG336" s="175">
        <f>IF(N336="zákl. přenesená",J336,0)</f>
        <v>0</v>
      </c>
      <c r="BH336" s="175">
        <f>IF(N336="sníž. přenesená",J336,0)</f>
        <v>0</v>
      </c>
      <c r="BI336" s="175">
        <f>IF(N336="nulová",J336,0)</f>
        <v>0</v>
      </c>
      <c r="BJ336" s="23" t="s">
        <v>26</v>
      </c>
      <c r="BK336" s="175">
        <f>ROUND(I336*H336,2)</f>
        <v>0</v>
      </c>
      <c r="BL336" s="23" t="s">
        <v>125</v>
      </c>
      <c r="BM336" s="23" t="s">
        <v>525</v>
      </c>
    </row>
    <row r="337" spans="2:65" s="1" customFormat="1" ht="13.5">
      <c r="B337" s="40"/>
      <c r="D337" s="176" t="s">
        <v>132</v>
      </c>
      <c r="F337" s="177" t="s">
        <v>526</v>
      </c>
      <c r="I337" s="178"/>
      <c r="L337" s="40"/>
      <c r="M337" s="179"/>
      <c r="N337" s="41"/>
      <c r="O337" s="41"/>
      <c r="P337" s="41"/>
      <c r="Q337" s="41"/>
      <c r="R337" s="41"/>
      <c r="S337" s="41"/>
      <c r="T337" s="69"/>
      <c r="AT337" s="23" t="s">
        <v>132</v>
      </c>
      <c r="AU337" s="23" t="s">
        <v>88</v>
      </c>
    </row>
    <row r="338" spans="2:65" s="13" customFormat="1" ht="13.5">
      <c r="B338" s="208"/>
      <c r="D338" s="176" t="s">
        <v>134</v>
      </c>
      <c r="E338" s="209" t="s">
        <v>5</v>
      </c>
      <c r="F338" s="210" t="s">
        <v>527</v>
      </c>
      <c r="H338" s="209" t="s">
        <v>5</v>
      </c>
      <c r="I338" s="211"/>
      <c r="L338" s="208"/>
      <c r="M338" s="212"/>
      <c r="N338" s="213"/>
      <c r="O338" s="213"/>
      <c r="P338" s="213"/>
      <c r="Q338" s="213"/>
      <c r="R338" s="213"/>
      <c r="S338" s="213"/>
      <c r="T338" s="214"/>
      <c r="AT338" s="209" t="s">
        <v>134</v>
      </c>
      <c r="AU338" s="209" t="s">
        <v>88</v>
      </c>
      <c r="AV338" s="13" t="s">
        <v>26</v>
      </c>
      <c r="AW338" s="13" t="s">
        <v>135</v>
      </c>
      <c r="AX338" s="13" t="s">
        <v>79</v>
      </c>
      <c r="AY338" s="209" t="s">
        <v>126</v>
      </c>
    </row>
    <row r="339" spans="2:65" s="13" customFormat="1" ht="13.5">
      <c r="B339" s="208"/>
      <c r="D339" s="176" t="s">
        <v>134</v>
      </c>
      <c r="E339" s="209" t="s">
        <v>5</v>
      </c>
      <c r="F339" s="210" t="s">
        <v>287</v>
      </c>
      <c r="H339" s="209" t="s">
        <v>5</v>
      </c>
      <c r="I339" s="211"/>
      <c r="L339" s="208"/>
      <c r="M339" s="212"/>
      <c r="N339" s="213"/>
      <c r="O339" s="213"/>
      <c r="P339" s="213"/>
      <c r="Q339" s="213"/>
      <c r="R339" s="213"/>
      <c r="S339" s="213"/>
      <c r="T339" s="214"/>
      <c r="AT339" s="209" t="s">
        <v>134</v>
      </c>
      <c r="AU339" s="209" t="s">
        <v>88</v>
      </c>
      <c r="AV339" s="13" t="s">
        <v>26</v>
      </c>
      <c r="AW339" s="13" t="s">
        <v>135</v>
      </c>
      <c r="AX339" s="13" t="s">
        <v>79</v>
      </c>
      <c r="AY339" s="209" t="s">
        <v>126</v>
      </c>
    </row>
    <row r="340" spans="2:65" s="10" customFormat="1" ht="13.5">
      <c r="B340" s="180"/>
      <c r="D340" s="176" t="s">
        <v>134</v>
      </c>
      <c r="E340" s="181" t="s">
        <v>5</v>
      </c>
      <c r="F340" s="182" t="s">
        <v>528</v>
      </c>
      <c r="H340" s="183">
        <v>375.084</v>
      </c>
      <c r="I340" s="184"/>
      <c r="L340" s="180"/>
      <c r="M340" s="185"/>
      <c r="N340" s="186"/>
      <c r="O340" s="186"/>
      <c r="P340" s="186"/>
      <c r="Q340" s="186"/>
      <c r="R340" s="186"/>
      <c r="S340" s="186"/>
      <c r="T340" s="187"/>
      <c r="AT340" s="181" t="s">
        <v>134</v>
      </c>
      <c r="AU340" s="181" t="s">
        <v>88</v>
      </c>
      <c r="AV340" s="10" t="s">
        <v>88</v>
      </c>
      <c r="AW340" s="10" t="s">
        <v>135</v>
      </c>
      <c r="AX340" s="10" t="s">
        <v>79</v>
      </c>
      <c r="AY340" s="181" t="s">
        <v>126</v>
      </c>
    </row>
    <row r="341" spans="2:65" s="11" customFormat="1" ht="13.5">
      <c r="B341" s="188"/>
      <c r="D341" s="176" t="s">
        <v>134</v>
      </c>
      <c r="E341" s="189" t="s">
        <v>5</v>
      </c>
      <c r="F341" s="190" t="s">
        <v>136</v>
      </c>
      <c r="H341" s="191">
        <v>375.084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134</v>
      </c>
      <c r="AU341" s="189" t="s">
        <v>88</v>
      </c>
      <c r="AV341" s="11" t="s">
        <v>125</v>
      </c>
      <c r="AW341" s="11" t="s">
        <v>135</v>
      </c>
      <c r="AX341" s="11" t="s">
        <v>26</v>
      </c>
      <c r="AY341" s="189" t="s">
        <v>126</v>
      </c>
    </row>
    <row r="342" spans="2:65" s="1" customFormat="1" ht="16.5" customHeight="1">
      <c r="B342" s="163"/>
      <c r="C342" s="164" t="s">
        <v>529</v>
      </c>
      <c r="D342" s="164" t="s">
        <v>127</v>
      </c>
      <c r="E342" s="165" t="s">
        <v>530</v>
      </c>
      <c r="F342" s="166" t="s">
        <v>531</v>
      </c>
      <c r="G342" s="167" t="s">
        <v>188</v>
      </c>
      <c r="H342" s="168">
        <v>305.142</v>
      </c>
      <c r="I342" s="169"/>
      <c r="J342" s="170">
        <f>ROUND(I342*H342,2)</f>
        <v>0</v>
      </c>
      <c r="K342" s="166" t="s">
        <v>194</v>
      </c>
      <c r="L342" s="40"/>
      <c r="M342" s="171" t="s">
        <v>5</v>
      </c>
      <c r="N342" s="172" t="s">
        <v>50</v>
      </c>
      <c r="O342" s="41"/>
      <c r="P342" s="173">
        <f>O342*H342</f>
        <v>0</v>
      </c>
      <c r="Q342" s="173">
        <v>0</v>
      </c>
      <c r="R342" s="173">
        <f>Q342*H342</f>
        <v>0</v>
      </c>
      <c r="S342" s="173">
        <v>0</v>
      </c>
      <c r="T342" s="174">
        <f>S342*H342</f>
        <v>0</v>
      </c>
      <c r="AR342" s="23" t="s">
        <v>125</v>
      </c>
      <c r="AT342" s="23" t="s">
        <v>127</v>
      </c>
      <c r="AU342" s="23" t="s">
        <v>88</v>
      </c>
      <c r="AY342" s="23" t="s">
        <v>126</v>
      </c>
      <c r="BE342" s="175">
        <f>IF(N342="základní",J342,0)</f>
        <v>0</v>
      </c>
      <c r="BF342" s="175">
        <f>IF(N342="snížená",J342,0)</f>
        <v>0</v>
      </c>
      <c r="BG342" s="175">
        <f>IF(N342="zákl. přenesená",J342,0)</f>
        <v>0</v>
      </c>
      <c r="BH342" s="175">
        <f>IF(N342="sníž. přenesená",J342,0)</f>
        <v>0</v>
      </c>
      <c r="BI342" s="175">
        <f>IF(N342="nulová",J342,0)</f>
        <v>0</v>
      </c>
      <c r="BJ342" s="23" t="s">
        <v>26</v>
      </c>
      <c r="BK342" s="175">
        <f>ROUND(I342*H342,2)</f>
        <v>0</v>
      </c>
      <c r="BL342" s="23" t="s">
        <v>125</v>
      </c>
      <c r="BM342" s="23" t="s">
        <v>532</v>
      </c>
    </row>
    <row r="343" spans="2:65" s="1" customFormat="1" ht="13.5">
      <c r="B343" s="40"/>
      <c r="D343" s="176" t="s">
        <v>132</v>
      </c>
      <c r="F343" s="177" t="s">
        <v>533</v>
      </c>
      <c r="I343" s="178"/>
      <c r="L343" s="40"/>
      <c r="M343" s="179"/>
      <c r="N343" s="41"/>
      <c r="O343" s="41"/>
      <c r="P343" s="41"/>
      <c r="Q343" s="41"/>
      <c r="R343" s="41"/>
      <c r="S343" s="41"/>
      <c r="T343" s="69"/>
      <c r="AT343" s="23" t="s">
        <v>132</v>
      </c>
      <c r="AU343" s="23" t="s">
        <v>88</v>
      </c>
    </row>
    <row r="344" spans="2:65" s="10" customFormat="1" ht="13.5">
      <c r="B344" s="180"/>
      <c r="D344" s="176" t="s">
        <v>134</v>
      </c>
      <c r="E344" s="181" t="s">
        <v>5</v>
      </c>
      <c r="F344" s="182" t="s">
        <v>455</v>
      </c>
      <c r="H344" s="183">
        <v>5.2</v>
      </c>
      <c r="I344" s="184"/>
      <c r="L344" s="180"/>
      <c r="M344" s="185"/>
      <c r="N344" s="186"/>
      <c r="O344" s="186"/>
      <c r="P344" s="186"/>
      <c r="Q344" s="186"/>
      <c r="R344" s="186"/>
      <c r="S344" s="186"/>
      <c r="T344" s="187"/>
      <c r="AT344" s="181" t="s">
        <v>134</v>
      </c>
      <c r="AU344" s="181" t="s">
        <v>88</v>
      </c>
      <c r="AV344" s="10" t="s">
        <v>88</v>
      </c>
      <c r="AW344" s="10" t="s">
        <v>135</v>
      </c>
      <c r="AX344" s="10" t="s">
        <v>79</v>
      </c>
      <c r="AY344" s="181" t="s">
        <v>126</v>
      </c>
    </row>
    <row r="345" spans="2:65" s="10" customFormat="1" ht="13.5">
      <c r="B345" s="180"/>
      <c r="D345" s="176" t="s">
        <v>134</v>
      </c>
      <c r="E345" s="181" t="s">
        <v>5</v>
      </c>
      <c r="F345" s="182" t="s">
        <v>456</v>
      </c>
      <c r="H345" s="183">
        <v>107.9</v>
      </c>
      <c r="I345" s="184"/>
      <c r="L345" s="180"/>
      <c r="M345" s="185"/>
      <c r="N345" s="186"/>
      <c r="O345" s="186"/>
      <c r="P345" s="186"/>
      <c r="Q345" s="186"/>
      <c r="R345" s="186"/>
      <c r="S345" s="186"/>
      <c r="T345" s="187"/>
      <c r="AT345" s="181" t="s">
        <v>134</v>
      </c>
      <c r="AU345" s="181" t="s">
        <v>88</v>
      </c>
      <c r="AV345" s="10" t="s">
        <v>88</v>
      </c>
      <c r="AW345" s="10" t="s">
        <v>135</v>
      </c>
      <c r="AX345" s="10" t="s">
        <v>79</v>
      </c>
      <c r="AY345" s="181" t="s">
        <v>126</v>
      </c>
    </row>
    <row r="346" spans="2:65" s="10" customFormat="1" ht="13.5">
      <c r="B346" s="180"/>
      <c r="D346" s="176" t="s">
        <v>134</v>
      </c>
      <c r="E346" s="181" t="s">
        <v>5</v>
      </c>
      <c r="F346" s="182" t="s">
        <v>457</v>
      </c>
      <c r="H346" s="183">
        <v>4.5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134</v>
      </c>
      <c r="AU346" s="181" t="s">
        <v>88</v>
      </c>
      <c r="AV346" s="10" t="s">
        <v>88</v>
      </c>
      <c r="AW346" s="10" t="s">
        <v>135</v>
      </c>
      <c r="AX346" s="10" t="s">
        <v>79</v>
      </c>
      <c r="AY346" s="181" t="s">
        <v>126</v>
      </c>
    </row>
    <row r="347" spans="2:65" s="10" customFormat="1" ht="13.5">
      <c r="B347" s="180"/>
      <c r="D347" s="176" t="s">
        <v>134</v>
      </c>
      <c r="E347" s="181" t="s">
        <v>5</v>
      </c>
      <c r="F347" s="182" t="s">
        <v>534</v>
      </c>
      <c r="H347" s="183">
        <v>187.542</v>
      </c>
      <c r="I347" s="184"/>
      <c r="L347" s="180"/>
      <c r="M347" s="185"/>
      <c r="N347" s="186"/>
      <c r="O347" s="186"/>
      <c r="P347" s="186"/>
      <c r="Q347" s="186"/>
      <c r="R347" s="186"/>
      <c r="S347" s="186"/>
      <c r="T347" s="187"/>
      <c r="AT347" s="181" t="s">
        <v>134</v>
      </c>
      <c r="AU347" s="181" t="s">
        <v>88</v>
      </c>
      <c r="AV347" s="10" t="s">
        <v>88</v>
      </c>
      <c r="AW347" s="10" t="s">
        <v>135</v>
      </c>
      <c r="AX347" s="10" t="s">
        <v>79</v>
      </c>
      <c r="AY347" s="181" t="s">
        <v>126</v>
      </c>
    </row>
    <row r="348" spans="2:65" s="11" customFormat="1" ht="13.5">
      <c r="B348" s="188"/>
      <c r="D348" s="176" t="s">
        <v>134</v>
      </c>
      <c r="E348" s="189" t="s">
        <v>5</v>
      </c>
      <c r="F348" s="190" t="s">
        <v>136</v>
      </c>
      <c r="H348" s="191">
        <v>305.142</v>
      </c>
      <c r="I348" s="192"/>
      <c r="L348" s="188"/>
      <c r="M348" s="193"/>
      <c r="N348" s="194"/>
      <c r="O348" s="194"/>
      <c r="P348" s="194"/>
      <c r="Q348" s="194"/>
      <c r="R348" s="194"/>
      <c r="S348" s="194"/>
      <c r="T348" s="195"/>
      <c r="AT348" s="189" t="s">
        <v>134</v>
      </c>
      <c r="AU348" s="189" t="s">
        <v>88</v>
      </c>
      <c r="AV348" s="11" t="s">
        <v>125</v>
      </c>
      <c r="AW348" s="11" t="s">
        <v>135</v>
      </c>
      <c r="AX348" s="11" t="s">
        <v>26</v>
      </c>
      <c r="AY348" s="189" t="s">
        <v>126</v>
      </c>
    </row>
    <row r="349" spans="2:65" s="1" customFormat="1" ht="25.5" customHeight="1">
      <c r="B349" s="163"/>
      <c r="C349" s="164" t="s">
        <v>535</v>
      </c>
      <c r="D349" s="164" t="s">
        <v>127</v>
      </c>
      <c r="E349" s="165" t="s">
        <v>536</v>
      </c>
      <c r="F349" s="166" t="s">
        <v>537</v>
      </c>
      <c r="G349" s="167" t="s">
        <v>188</v>
      </c>
      <c r="H349" s="168">
        <v>23.2</v>
      </c>
      <c r="I349" s="169"/>
      <c r="J349" s="170">
        <f>ROUND(I349*H349,2)</f>
        <v>0</v>
      </c>
      <c r="K349" s="166" t="s">
        <v>194</v>
      </c>
      <c r="L349" s="40"/>
      <c r="M349" s="171" t="s">
        <v>5</v>
      </c>
      <c r="N349" s="172" t="s">
        <v>50</v>
      </c>
      <c r="O349" s="41"/>
      <c r="P349" s="173">
        <f>O349*H349</f>
        <v>0</v>
      </c>
      <c r="Q349" s="173">
        <v>8.4250000000000005E-2</v>
      </c>
      <c r="R349" s="173">
        <f>Q349*H349</f>
        <v>1.9546000000000001</v>
      </c>
      <c r="S349" s="173">
        <v>0</v>
      </c>
      <c r="T349" s="174">
        <f>S349*H349</f>
        <v>0</v>
      </c>
      <c r="AR349" s="23" t="s">
        <v>125</v>
      </c>
      <c r="AT349" s="23" t="s">
        <v>127</v>
      </c>
      <c r="AU349" s="23" t="s">
        <v>88</v>
      </c>
      <c r="AY349" s="23" t="s">
        <v>126</v>
      </c>
      <c r="BE349" s="175">
        <f>IF(N349="základní",J349,0)</f>
        <v>0</v>
      </c>
      <c r="BF349" s="175">
        <f>IF(N349="snížená",J349,0)</f>
        <v>0</v>
      </c>
      <c r="BG349" s="175">
        <f>IF(N349="zákl. přenesená",J349,0)</f>
        <v>0</v>
      </c>
      <c r="BH349" s="175">
        <f>IF(N349="sníž. přenesená",J349,0)</f>
        <v>0</v>
      </c>
      <c r="BI349" s="175">
        <f>IF(N349="nulová",J349,0)</f>
        <v>0</v>
      </c>
      <c r="BJ349" s="23" t="s">
        <v>26</v>
      </c>
      <c r="BK349" s="175">
        <f>ROUND(I349*H349,2)</f>
        <v>0</v>
      </c>
      <c r="BL349" s="23" t="s">
        <v>125</v>
      </c>
      <c r="BM349" s="23" t="s">
        <v>538</v>
      </c>
    </row>
    <row r="350" spans="2:65" s="1" customFormat="1" ht="40.5">
      <c r="B350" s="40"/>
      <c r="D350" s="176" t="s">
        <v>132</v>
      </c>
      <c r="F350" s="177" t="s">
        <v>539</v>
      </c>
      <c r="I350" s="178"/>
      <c r="L350" s="40"/>
      <c r="M350" s="179"/>
      <c r="N350" s="41"/>
      <c r="O350" s="41"/>
      <c r="P350" s="41"/>
      <c r="Q350" s="41"/>
      <c r="R350" s="41"/>
      <c r="S350" s="41"/>
      <c r="T350" s="69"/>
      <c r="AT350" s="23" t="s">
        <v>132</v>
      </c>
      <c r="AU350" s="23" t="s">
        <v>88</v>
      </c>
    </row>
    <row r="351" spans="2:65" s="10" customFormat="1" ht="13.5">
      <c r="B351" s="180"/>
      <c r="D351" s="176" t="s">
        <v>134</v>
      </c>
      <c r="E351" s="181" t="s">
        <v>5</v>
      </c>
      <c r="F351" s="182" t="s">
        <v>540</v>
      </c>
      <c r="H351" s="183">
        <v>2</v>
      </c>
      <c r="I351" s="184"/>
      <c r="L351" s="180"/>
      <c r="M351" s="185"/>
      <c r="N351" s="186"/>
      <c r="O351" s="186"/>
      <c r="P351" s="186"/>
      <c r="Q351" s="186"/>
      <c r="R351" s="186"/>
      <c r="S351" s="186"/>
      <c r="T351" s="187"/>
      <c r="AT351" s="181" t="s">
        <v>134</v>
      </c>
      <c r="AU351" s="181" t="s">
        <v>88</v>
      </c>
      <c r="AV351" s="10" t="s">
        <v>88</v>
      </c>
      <c r="AW351" s="10" t="s">
        <v>135</v>
      </c>
      <c r="AX351" s="10" t="s">
        <v>79</v>
      </c>
      <c r="AY351" s="181" t="s">
        <v>126</v>
      </c>
    </row>
    <row r="352" spans="2:65" s="10" customFormat="1" ht="13.5">
      <c r="B352" s="180"/>
      <c r="D352" s="176" t="s">
        <v>134</v>
      </c>
      <c r="E352" s="181" t="s">
        <v>5</v>
      </c>
      <c r="F352" s="182" t="s">
        <v>541</v>
      </c>
      <c r="H352" s="183">
        <v>1.2</v>
      </c>
      <c r="I352" s="184"/>
      <c r="L352" s="180"/>
      <c r="M352" s="185"/>
      <c r="N352" s="186"/>
      <c r="O352" s="186"/>
      <c r="P352" s="186"/>
      <c r="Q352" s="186"/>
      <c r="R352" s="186"/>
      <c r="S352" s="186"/>
      <c r="T352" s="187"/>
      <c r="AT352" s="181" t="s">
        <v>134</v>
      </c>
      <c r="AU352" s="181" t="s">
        <v>88</v>
      </c>
      <c r="AV352" s="10" t="s">
        <v>88</v>
      </c>
      <c r="AW352" s="10" t="s">
        <v>135</v>
      </c>
      <c r="AX352" s="10" t="s">
        <v>79</v>
      </c>
      <c r="AY352" s="181" t="s">
        <v>126</v>
      </c>
    </row>
    <row r="353" spans="2:65" s="10" customFormat="1" ht="13.5">
      <c r="B353" s="180"/>
      <c r="D353" s="176" t="s">
        <v>134</v>
      </c>
      <c r="E353" s="181" t="s">
        <v>5</v>
      </c>
      <c r="F353" s="182" t="s">
        <v>542</v>
      </c>
      <c r="H353" s="183">
        <v>20</v>
      </c>
      <c r="I353" s="184"/>
      <c r="L353" s="180"/>
      <c r="M353" s="185"/>
      <c r="N353" s="186"/>
      <c r="O353" s="186"/>
      <c r="P353" s="186"/>
      <c r="Q353" s="186"/>
      <c r="R353" s="186"/>
      <c r="S353" s="186"/>
      <c r="T353" s="187"/>
      <c r="AT353" s="181" t="s">
        <v>134</v>
      </c>
      <c r="AU353" s="181" t="s">
        <v>88</v>
      </c>
      <c r="AV353" s="10" t="s">
        <v>88</v>
      </c>
      <c r="AW353" s="10" t="s">
        <v>135</v>
      </c>
      <c r="AX353" s="10" t="s">
        <v>79</v>
      </c>
      <c r="AY353" s="181" t="s">
        <v>126</v>
      </c>
    </row>
    <row r="354" spans="2:65" s="11" customFormat="1" ht="13.5">
      <c r="B354" s="188"/>
      <c r="D354" s="176" t="s">
        <v>134</v>
      </c>
      <c r="E354" s="189" t="s">
        <v>5</v>
      </c>
      <c r="F354" s="190" t="s">
        <v>136</v>
      </c>
      <c r="H354" s="191">
        <v>23.2</v>
      </c>
      <c r="I354" s="192"/>
      <c r="L354" s="188"/>
      <c r="M354" s="193"/>
      <c r="N354" s="194"/>
      <c r="O354" s="194"/>
      <c r="P354" s="194"/>
      <c r="Q354" s="194"/>
      <c r="R354" s="194"/>
      <c r="S354" s="194"/>
      <c r="T354" s="195"/>
      <c r="AT354" s="189" t="s">
        <v>134</v>
      </c>
      <c r="AU354" s="189" t="s">
        <v>88</v>
      </c>
      <c r="AV354" s="11" t="s">
        <v>125</v>
      </c>
      <c r="AW354" s="11" t="s">
        <v>135</v>
      </c>
      <c r="AX354" s="11" t="s">
        <v>26</v>
      </c>
      <c r="AY354" s="189" t="s">
        <v>126</v>
      </c>
    </row>
    <row r="355" spans="2:65" s="1" customFormat="1" ht="16.5" customHeight="1">
      <c r="B355" s="163"/>
      <c r="C355" s="215" t="s">
        <v>543</v>
      </c>
      <c r="D355" s="215" t="s">
        <v>275</v>
      </c>
      <c r="E355" s="216" t="s">
        <v>544</v>
      </c>
      <c r="F355" s="217" t="s">
        <v>545</v>
      </c>
      <c r="G355" s="218" t="s">
        <v>188</v>
      </c>
      <c r="H355" s="219">
        <v>2.1</v>
      </c>
      <c r="I355" s="220"/>
      <c r="J355" s="221">
        <f>ROUND(I355*H355,2)</f>
        <v>0</v>
      </c>
      <c r="K355" s="217" t="s">
        <v>5</v>
      </c>
      <c r="L355" s="222"/>
      <c r="M355" s="223" t="s">
        <v>5</v>
      </c>
      <c r="N355" s="224" t="s">
        <v>50</v>
      </c>
      <c r="O355" s="41"/>
      <c r="P355" s="173">
        <f>O355*H355</f>
        <v>0</v>
      </c>
      <c r="Q355" s="173">
        <v>0.161</v>
      </c>
      <c r="R355" s="173">
        <f>Q355*H355</f>
        <v>0.33810000000000001</v>
      </c>
      <c r="S355" s="173">
        <v>0</v>
      </c>
      <c r="T355" s="174">
        <f>S355*H355</f>
        <v>0</v>
      </c>
      <c r="AR355" s="23" t="s">
        <v>232</v>
      </c>
      <c r="AT355" s="23" t="s">
        <v>275</v>
      </c>
      <c r="AU355" s="23" t="s">
        <v>88</v>
      </c>
      <c r="AY355" s="23" t="s">
        <v>126</v>
      </c>
      <c r="BE355" s="175">
        <f>IF(N355="základní",J355,0)</f>
        <v>0</v>
      </c>
      <c r="BF355" s="175">
        <f>IF(N355="snížená",J355,0)</f>
        <v>0</v>
      </c>
      <c r="BG355" s="175">
        <f>IF(N355="zákl. přenesená",J355,0)</f>
        <v>0</v>
      </c>
      <c r="BH355" s="175">
        <f>IF(N355="sníž. přenesená",J355,0)</f>
        <v>0</v>
      </c>
      <c r="BI355" s="175">
        <f>IF(N355="nulová",J355,0)</f>
        <v>0</v>
      </c>
      <c r="BJ355" s="23" t="s">
        <v>26</v>
      </c>
      <c r="BK355" s="175">
        <f>ROUND(I355*H355,2)</f>
        <v>0</v>
      </c>
      <c r="BL355" s="23" t="s">
        <v>125</v>
      </c>
      <c r="BM355" s="23" t="s">
        <v>546</v>
      </c>
    </row>
    <row r="356" spans="2:65" s="1" customFormat="1" ht="13.5">
      <c r="B356" s="40"/>
      <c r="D356" s="176" t="s">
        <v>132</v>
      </c>
      <c r="F356" s="177" t="s">
        <v>545</v>
      </c>
      <c r="I356" s="178"/>
      <c r="L356" s="40"/>
      <c r="M356" s="179"/>
      <c r="N356" s="41"/>
      <c r="O356" s="41"/>
      <c r="P356" s="41"/>
      <c r="Q356" s="41"/>
      <c r="R356" s="41"/>
      <c r="S356" s="41"/>
      <c r="T356" s="69"/>
      <c r="AT356" s="23" t="s">
        <v>132</v>
      </c>
      <c r="AU356" s="23" t="s">
        <v>88</v>
      </c>
    </row>
    <row r="357" spans="2:65" s="10" customFormat="1" ht="13.5">
      <c r="B357" s="180"/>
      <c r="D357" s="176" t="s">
        <v>134</v>
      </c>
      <c r="E357" s="181" t="s">
        <v>5</v>
      </c>
      <c r="F357" s="182" t="s">
        <v>547</v>
      </c>
      <c r="H357" s="183">
        <v>2.1</v>
      </c>
      <c r="I357" s="184"/>
      <c r="L357" s="180"/>
      <c r="M357" s="185"/>
      <c r="N357" s="186"/>
      <c r="O357" s="186"/>
      <c r="P357" s="186"/>
      <c r="Q357" s="186"/>
      <c r="R357" s="186"/>
      <c r="S357" s="186"/>
      <c r="T357" s="187"/>
      <c r="AT357" s="181" t="s">
        <v>134</v>
      </c>
      <c r="AU357" s="181" t="s">
        <v>88</v>
      </c>
      <c r="AV357" s="10" t="s">
        <v>88</v>
      </c>
      <c r="AW357" s="10" t="s">
        <v>135</v>
      </c>
      <c r="AX357" s="10" t="s">
        <v>79</v>
      </c>
      <c r="AY357" s="181" t="s">
        <v>126</v>
      </c>
    </row>
    <row r="358" spans="2:65" s="11" customFormat="1" ht="13.5">
      <c r="B358" s="188"/>
      <c r="D358" s="176" t="s">
        <v>134</v>
      </c>
      <c r="E358" s="189" t="s">
        <v>5</v>
      </c>
      <c r="F358" s="190" t="s">
        <v>136</v>
      </c>
      <c r="H358" s="191">
        <v>2.1</v>
      </c>
      <c r="I358" s="192"/>
      <c r="L358" s="188"/>
      <c r="M358" s="193"/>
      <c r="N358" s="194"/>
      <c r="O358" s="194"/>
      <c r="P358" s="194"/>
      <c r="Q358" s="194"/>
      <c r="R358" s="194"/>
      <c r="S358" s="194"/>
      <c r="T358" s="195"/>
      <c r="AT358" s="189" t="s">
        <v>134</v>
      </c>
      <c r="AU358" s="189" t="s">
        <v>88</v>
      </c>
      <c r="AV358" s="11" t="s">
        <v>125</v>
      </c>
      <c r="AW358" s="11" t="s">
        <v>135</v>
      </c>
      <c r="AX358" s="11" t="s">
        <v>26</v>
      </c>
      <c r="AY358" s="189" t="s">
        <v>126</v>
      </c>
    </row>
    <row r="359" spans="2:65" s="1" customFormat="1" ht="25.5" customHeight="1">
      <c r="B359" s="163"/>
      <c r="C359" s="215" t="s">
        <v>548</v>
      </c>
      <c r="D359" s="215" t="s">
        <v>275</v>
      </c>
      <c r="E359" s="216" t="s">
        <v>549</v>
      </c>
      <c r="F359" s="217" t="s">
        <v>550</v>
      </c>
      <c r="G359" s="218" t="s">
        <v>188</v>
      </c>
      <c r="H359" s="219">
        <v>3.78</v>
      </c>
      <c r="I359" s="220"/>
      <c r="J359" s="221">
        <f>ROUND(I359*H359,2)</f>
        <v>0</v>
      </c>
      <c r="K359" s="217" t="s">
        <v>194</v>
      </c>
      <c r="L359" s="222"/>
      <c r="M359" s="223" t="s">
        <v>5</v>
      </c>
      <c r="N359" s="224" t="s">
        <v>50</v>
      </c>
      <c r="O359" s="41"/>
      <c r="P359" s="173">
        <f>O359*H359</f>
        <v>0</v>
      </c>
      <c r="Q359" s="173">
        <v>0.13100000000000001</v>
      </c>
      <c r="R359" s="173">
        <f>Q359*H359</f>
        <v>0.49518000000000001</v>
      </c>
      <c r="S359" s="173">
        <v>0</v>
      </c>
      <c r="T359" s="174">
        <f>S359*H359</f>
        <v>0</v>
      </c>
      <c r="AR359" s="23" t="s">
        <v>232</v>
      </c>
      <c r="AT359" s="23" t="s">
        <v>275</v>
      </c>
      <c r="AU359" s="23" t="s">
        <v>88</v>
      </c>
      <c r="AY359" s="23" t="s">
        <v>126</v>
      </c>
      <c r="BE359" s="175">
        <f>IF(N359="základní",J359,0)</f>
        <v>0</v>
      </c>
      <c r="BF359" s="175">
        <f>IF(N359="snížená",J359,0)</f>
        <v>0</v>
      </c>
      <c r="BG359" s="175">
        <f>IF(N359="zákl. přenesená",J359,0)</f>
        <v>0</v>
      </c>
      <c r="BH359" s="175">
        <f>IF(N359="sníž. přenesená",J359,0)</f>
        <v>0</v>
      </c>
      <c r="BI359" s="175">
        <f>IF(N359="nulová",J359,0)</f>
        <v>0</v>
      </c>
      <c r="BJ359" s="23" t="s">
        <v>26</v>
      </c>
      <c r="BK359" s="175">
        <f>ROUND(I359*H359,2)</f>
        <v>0</v>
      </c>
      <c r="BL359" s="23" t="s">
        <v>125</v>
      </c>
      <c r="BM359" s="23" t="s">
        <v>551</v>
      </c>
    </row>
    <row r="360" spans="2:65" s="1" customFormat="1" ht="13.5">
      <c r="B360" s="40"/>
      <c r="D360" s="176" t="s">
        <v>132</v>
      </c>
      <c r="F360" s="177" t="s">
        <v>552</v>
      </c>
      <c r="I360" s="178"/>
      <c r="L360" s="40"/>
      <c r="M360" s="179"/>
      <c r="N360" s="41"/>
      <c r="O360" s="41"/>
      <c r="P360" s="41"/>
      <c r="Q360" s="41"/>
      <c r="R360" s="41"/>
      <c r="S360" s="41"/>
      <c r="T360" s="69"/>
      <c r="AT360" s="23" t="s">
        <v>132</v>
      </c>
      <c r="AU360" s="23" t="s">
        <v>88</v>
      </c>
    </row>
    <row r="361" spans="2:65" s="10" customFormat="1" ht="13.5">
      <c r="B361" s="180"/>
      <c r="D361" s="176" t="s">
        <v>134</v>
      </c>
      <c r="E361" s="181" t="s">
        <v>5</v>
      </c>
      <c r="F361" s="182" t="s">
        <v>553</v>
      </c>
      <c r="H361" s="183">
        <v>1.26</v>
      </c>
      <c r="I361" s="184"/>
      <c r="L361" s="180"/>
      <c r="M361" s="185"/>
      <c r="N361" s="186"/>
      <c r="O361" s="186"/>
      <c r="P361" s="186"/>
      <c r="Q361" s="186"/>
      <c r="R361" s="186"/>
      <c r="S361" s="186"/>
      <c r="T361" s="187"/>
      <c r="AT361" s="181" t="s">
        <v>134</v>
      </c>
      <c r="AU361" s="181" t="s">
        <v>88</v>
      </c>
      <c r="AV361" s="10" t="s">
        <v>88</v>
      </c>
      <c r="AW361" s="10" t="s">
        <v>135</v>
      </c>
      <c r="AX361" s="10" t="s">
        <v>79</v>
      </c>
      <c r="AY361" s="181" t="s">
        <v>126</v>
      </c>
    </row>
    <row r="362" spans="2:65" s="10" customFormat="1" ht="13.5">
      <c r="B362" s="180"/>
      <c r="D362" s="176" t="s">
        <v>134</v>
      </c>
      <c r="E362" s="181" t="s">
        <v>5</v>
      </c>
      <c r="F362" s="182" t="s">
        <v>554</v>
      </c>
      <c r="H362" s="183">
        <v>2.52</v>
      </c>
      <c r="I362" s="184"/>
      <c r="L362" s="180"/>
      <c r="M362" s="185"/>
      <c r="N362" s="186"/>
      <c r="O362" s="186"/>
      <c r="P362" s="186"/>
      <c r="Q362" s="186"/>
      <c r="R362" s="186"/>
      <c r="S362" s="186"/>
      <c r="T362" s="187"/>
      <c r="AT362" s="181" t="s">
        <v>134</v>
      </c>
      <c r="AU362" s="181" t="s">
        <v>88</v>
      </c>
      <c r="AV362" s="10" t="s">
        <v>88</v>
      </c>
      <c r="AW362" s="10" t="s">
        <v>135</v>
      </c>
      <c r="AX362" s="10" t="s">
        <v>79</v>
      </c>
      <c r="AY362" s="181" t="s">
        <v>126</v>
      </c>
    </row>
    <row r="363" spans="2:65" s="11" customFormat="1" ht="13.5">
      <c r="B363" s="188"/>
      <c r="D363" s="176" t="s">
        <v>134</v>
      </c>
      <c r="E363" s="189" t="s">
        <v>5</v>
      </c>
      <c r="F363" s="190" t="s">
        <v>136</v>
      </c>
      <c r="H363" s="191">
        <v>3.78</v>
      </c>
      <c r="I363" s="192"/>
      <c r="L363" s="188"/>
      <c r="M363" s="193"/>
      <c r="N363" s="194"/>
      <c r="O363" s="194"/>
      <c r="P363" s="194"/>
      <c r="Q363" s="194"/>
      <c r="R363" s="194"/>
      <c r="S363" s="194"/>
      <c r="T363" s="195"/>
      <c r="AT363" s="189" t="s">
        <v>134</v>
      </c>
      <c r="AU363" s="189" t="s">
        <v>88</v>
      </c>
      <c r="AV363" s="11" t="s">
        <v>125</v>
      </c>
      <c r="AW363" s="11" t="s">
        <v>135</v>
      </c>
      <c r="AX363" s="11" t="s">
        <v>26</v>
      </c>
      <c r="AY363" s="189" t="s">
        <v>126</v>
      </c>
    </row>
    <row r="364" spans="2:65" s="1" customFormat="1" ht="16.5" customHeight="1">
      <c r="B364" s="163"/>
      <c r="C364" s="215" t="s">
        <v>555</v>
      </c>
      <c r="D364" s="215" t="s">
        <v>275</v>
      </c>
      <c r="E364" s="216" t="s">
        <v>556</v>
      </c>
      <c r="F364" s="217" t="s">
        <v>557</v>
      </c>
      <c r="G364" s="218" t="s">
        <v>188</v>
      </c>
      <c r="H364" s="219">
        <v>10.5</v>
      </c>
      <c r="I364" s="220"/>
      <c r="J364" s="221">
        <f>ROUND(I364*H364,2)</f>
        <v>0</v>
      </c>
      <c r="K364" s="217" t="s">
        <v>194</v>
      </c>
      <c r="L364" s="222"/>
      <c r="M364" s="223" t="s">
        <v>5</v>
      </c>
      <c r="N364" s="224" t="s">
        <v>50</v>
      </c>
      <c r="O364" s="41"/>
      <c r="P364" s="173">
        <f>O364*H364</f>
        <v>0</v>
      </c>
      <c r="Q364" s="173">
        <v>0.14000000000000001</v>
      </c>
      <c r="R364" s="173">
        <f>Q364*H364</f>
        <v>1.4700000000000002</v>
      </c>
      <c r="S364" s="173">
        <v>0</v>
      </c>
      <c r="T364" s="174">
        <f>S364*H364</f>
        <v>0</v>
      </c>
      <c r="AR364" s="23" t="s">
        <v>232</v>
      </c>
      <c r="AT364" s="23" t="s">
        <v>275</v>
      </c>
      <c r="AU364" s="23" t="s">
        <v>88</v>
      </c>
      <c r="AY364" s="23" t="s">
        <v>126</v>
      </c>
      <c r="BE364" s="175">
        <f>IF(N364="základní",J364,0)</f>
        <v>0</v>
      </c>
      <c r="BF364" s="175">
        <f>IF(N364="snížená",J364,0)</f>
        <v>0</v>
      </c>
      <c r="BG364" s="175">
        <f>IF(N364="zákl. přenesená",J364,0)</f>
        <v>0</v>
      </c>
      <c r="BH364" s="175">
        <f>IF(N364="sníž. přenesená",J364,0)</f>
        <v>0</v>
      </c>
      <c r="BI364" s="175">
        <f>IF(N364="nulová",J364,0)</f>
        <v>0</v>
      </c>
      <c r="BJ364" s="23" t="s">
        <v>26</v>
      </c>
      <c r="BK364" s="175">
        <f>ROUND(I364*H364,2)</f>
        <v>0</v>
      </c>
      <c r="BL364" s="23" t="s">
        <v>125</v>
      </c>
      <c r="BM364" s="23" t="s">
        <v>558</v>
      </c>
    </row>
    <row r="365" spans="2:65" s="1" customFormat="1" ht="27">
      <c r="B365" s="40"/>
      <c r="D365" s="176" t="s">
        <v>132</v>
      </c>
      <c r="F365" s="177" t="s">
        <v>559</v>
      </c>
      <c r="I365" s="178"/>
      <c r="L365" s="40"/>
      <c r="M365" s="179"/>
      <c r="N365" s="41"/>
      <c r="O365" s="41"/>
      <c r="P365" s="41"/>
      <c r="Q365" s="41"/>
      <c r="R365" s="41"/>
      <c r="S365" s="41"/>
      <c r="T365" s="69"/>
      <c r="AT365" s="23" t="s">
        <v>132</v>
      </c>
      <c r="AU365" s="23" t="s">
        <v>88</v>
      </c>
    </row>
    <row r="366" spans="2:65" s="1" customFormat="1" ht="27">
      <c r="B366" s="40"/>
      <c r="D366" s="176" t="s">
        <v>427</v>
      </c>
      <c r="F366" s="225" t="s">
        <v>560</v>
      </c>
      <c r="I366" s="178"/>
      <c r="L366" s="40"/>
      <c r="M366" s="179"/>
      <c r="N366" s="41"/>
      <c r="O366" s="41"/>
      <c r="P366" s="41"/>
      <c r="Q366" s="41"/>
      <c r="R366" s="41"/>
      <c r="S366" s="41"/>
      <c r="T366" s="69"/>
      <c r="AT366" s="23" t="s">
        <v>427</v>
      </c>
      <c r="AU366" s="23" t="s">
        <v>88</v>
      </c>
    </row>
    <row r="367" spans="2:65" s="10" customFormat="1" ht="27">
      <c r="B367" s="180"/>
      <c r="D367" s="176" t="s">
        <v>134</v>
      </c>
      <c r="E367" s="181" t="s">
        <v>5</v>
      </c>
      <c r="F367" s="182" t="s">
        <v>561</v>
      </c>
      <c r="H367" s="183">
        <v>10.5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134</v>
      </c>
      <c r="AU367" s="181" t="s">
        <v>88</v>
      </c>
      <c r="AV367" s="10" t="s">
        <v>88</v>
      </c>
      <c r="AW367" s="10" t="s">
        <v>135</v>
      </c>
      <c r="AX367" s="10" t="s">
        <v>79</v>
      </c>
      <c r="AY367" s="181" t="s">
        <v>126</v>
      </c>
    </row>
    <row r="368" spans="2:65" s="11" customFormat="1" ht="13.5">
      <c r="B368" s="188"/>
      <c r="D368" s="176" t="s">
        <v>134</v>
      </c>
      <c r="E368" s="189" t="s">
        <v>5</v>
      </c>
      <c r="F368" s="190" t="s">
        <v>136</v>
      </c>
      <c r="H368" s="191">
        <v>10.5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134</v>
      </c>
      <c r="AU368" s="189" t="s">
        <v>88</v>
      </c>
      <c r="AV368" s="11" t="s">
        <v>125</v>
      </c>
      <c r="AW368" s="11" t="s">
        <v>135</v>
      </c>
      <c r="AX368" s="11" t="s">
        <v>26</v>
      </c>
      <c r="AY368" s="189" t="s">
        <v>126</v>
      </c>
    </row>
    <row r="369" spans="2:65" s="1" customFormat="1" ht="25.5" customHeight="1">
      <c r="B369" s="163"/>
      <c r="C369" s="164" t="s">
        <v>562</v>
      </c>
      <c r="D369" s="164" t="s">
        <v>127</v>
      </c>
      <c r="E369" s="165" t="s">
        <v>563</v>
      </c>
      <c r="F369" s="166" t="s">
        <v>564</v>
      </c>
      <c r="G369" s="167" t="s">
        <v>188</v>
      </c>
      <c r="H369" s="168">
        <v>132.31</v>
      </c>
      <c r="I369" s="169"/>
      <c r="J369" s="170">
        <f>ROUND(I369*H369,2)</f>
        <v>0</v>
      </c>
      <c r="K369" s="166" t="s">
        <v>194</v>
      </c>
      <c r="L369" s="40"/>
      <c r="M369" s="171" t="s">
        <v>5</v>
      </c>
      <c r="N369" s="172" t="s">
        <v>50</v>
      </c>
      <c r="O369" s="41"/>
      <c r="P369" s="173">
        <f>O369*H369</f>
        <v>0</v>
      </c>
      <c r="Q369" s="173">
        <v>8.5650000000000004E-2</v>
      </c>
      <c r="R369" s="173">
        <f>Q369*H369</f>
        <v>11.332351500000001</v>
      </c>
      <c r="S369" s="173">
        <v>0</v>
      </c>
      <c r="T369" s="174">
        <f>S369*H369</f>
        <v>0</v>
      </c>
      <c r="AR369" s="23" t="s">
        <v>125</v>
      </c>
      <c r="AT369" s="23" t="s">
        <v>127</v>
      </c>
      <c r="AU369" s="23" t="s">
        <v>88</v>
      </c>
      <c r="AY369" s="23" t="s">
        <v>126</v>
      </c>
      <c r="BE369" s="175">
        <f>IF(N369="základní",J369,0)</f>
        <v>0</v>
      </c>
      <c r="BF369" s="175">
        <f>IF(N369="snížená",J369,0)</f>
        <v>0</v>
      </c>
      <c r="BG369" s="175">
        <f>IF(N369="zákl. přenesená",J369,0)</f>
        <v>0</v>
      </c>
      <c r="BH369" s="175">
        <f>IF(N369="sníž. přenesená",J369,0)</f>
        <v>0</v>
      </c>
      <c r="BI369" s="175">
        <f>IF(N369="nulová",J369,0)</f>
        <v>0</v>
      </c>
      <c r="BJ369" s="23" t="s">
        <v>26</v>
      </c>
      <c r="BK369" s="175">
        <f>ROUND(I369*H369,2)</f>
        <v>0</v>
      </c>
      <c r="BL369" s="23" t="s">
        <v>125</v>
      </c>
      <c r="BM369" s="23" t="s">
        <v>565</v>
      </c>
    </row>
    <row r="370" spans="2:65" s="1" customFormat="1" ht="40.5">
      <c r="B370" s="40"/>
      <c r="D370" s="176" t="s">
        <v>132</v>
      </c>
      <c r="F370" s="177" t="s">
        <v>566</v>
      </c>
      <c r="I370" s="178"/>
      <c r="L370" s="40"/>
      <c r="M370" s="179"/>
      <c r="N370" s="41"/>
      <c r="O370" s="41"/>
      <c r="P370" s="41"/>
      <c r="Q370" s="41"/>
      <c r="R370" s="41"/>
      <c r="S370" s="41"/>
      <c r="T370" s="69"/>
      <c r="AT370" s="23" t="s">
        <v>132</v>
      </c>
      <c r="AU370" s="23" t="s">
        <v>88</v>
      </c>
    </row>
    <row r="371" spans="2:65" s="13" customFormat="1" ht="13.5">
      <c r="B371" s="208"/>
      <c r="D371" s="176" t="s">
        <v>134</v>
      </c>
      <c r="E371" s="209" t="s">
        <v>5</v>
      </c>
      <c r="F371" s="210" t="s">
        <v>567</v>
      </c>
      <c r="H371" s="209" t="s">
        <v>5</v>
      </c>
      <c r="I371" s="211"/>
      <c r="L371" s="208"/>
      <c r="M371" s="212"/>
      <c r="N371" s="213"/>
      <c r="O371" s="213"/>
      <c r="P371" s="213"/>
      <c r="Q371" s="213"/>
      <c r="R371" s="213"/>
      <c r="S371" s="213"/>
      <c r="T371" s="214"/>
      <c r="AT371" s="209" t="s">
        <v>134</v>
      </c>
      <c r="AU371" s="209" t="s">
        <v>88</v>
      </c>
      <c r="AV371" s="13" t="s">
        <v>26</v>
      </c>
      <c r="AW371" s="13" t="s">
        <v>135</v>
      </c>
      <c r="AX371" s="13" t="s">
        <v>79</v>
      </c>
      <c r="AY371" s="209" t="s">
        <v>126</v>
      </c>
    </row>
    <row r="372" spans="2:65" s="10" customFormat="1" ht="13.5">
      <c r="B372" s="180"/>
      <c r="D372" s="176" t="s">
        <v>134</v>
      </c>
      <c r="E372" s="181" t="s">
        <v>5</v>
      </c>
      <c r="F372" s="182" t="s">
        <v>568</v>
      </c>
      <c r="H372" s="183">
        <v>4.71</v>
      </c>
      <c r="I372" s="184"/>
      <c r="L372" s="180"/>
      <c r="M372" s="185"/>
      <c r="N372" s="186"/>
      <c r="O372" s="186"/>
      <c r="P372" s="186"/>
      <c r="Q372" s="186"/>
      <c r="R372" s="186"/>
      <c r="S372" s="186"/>
      <c r="T372" s="187"/>
      <c r="AT372" s="181" t="s">
        <v>134</v>
      </c>
      <c r="AU372" s="181" t="s">
        <v>88</v>
      </c>
      <c r="AV372" s="10" t="s">
        <v>88</v>
      </c>
      <c r="AW372" s="10" t="s">
        <v>135</v>
      </c>
      <c r="AX372" s="10" t="s">
        <v>79</v>
      </c>
      <c r="AY372" s="181" t="s">
        <v>126</v>
      </c>
    </row>
    <row r="373" spans="2:65" s="10" customFormat="1" ht="13.5">
      <c r="B373" s="180"/>
      <c r="D373" s="176" t="s">
        <v>134</v>
      </c>
      <c r="E373" s="181" t="s">
        <v>5</v>
      </c>
      <c r="F373" s="182" t="s">
        <v>455</v>
      </c>
      <c r="H373" s="183">
        <v>5.2</v>
      </c>
      <c r="I373" s="184"/>
      <c r="L373" s="180"/>
      <c r="M373" s="185"/>
      <c r="N373" s="186"/>
      <c r="O373" s="186"/>
      <c r="P373" s="186"/>
      <c r="Q373" s="186"/>
      <c r="R373" s="186"/>
      <c r="S373" s="186"/>
      <c r="T373" s="187"/>
      <c r="AT373" s="181" t="s">
        <v>134</v>
      </c>
      <c r="AU373" s="181" t="s">
        <v>88</v>
      </c>
      <c r="AV373" s="10" t="s">
        <v>88</v>
      </c>
      <c r="AW373" s="10" t="s">
        <v>135</v>
      </c>
      <c r="AX373" s="10" t="s">
        <v>79</v>
      </c>
      <c r="AY373" s="181" t="s">
        <v>126</v>
      </c>
    </row>
    <row r="374" spans="2:65" s="10" customFormat="1" ht="13.5">
      <c r="B374" s="180"/>
      <c r="D374" s="176" t="s">
        <v>134</v>
      </c>
      <c r="E374" s="181" t="s">
        <v>5</v>
      </c>
      <c r="F374" s="182" t="s">
        <v>456</v>
      </c>
      <c r="H374" s="183">
        <v>107.9</v>
      </c>
      <c r="I374" s="184"/>
      <c r="L374" s="180"/>
      <c r="M374" s="185"/>
      <c r="N374" s="186"/>
      <c r="O374" s="186"/>
      <c r="P374" s="186"/>
      <c r="Q374" s="186"/>
      <c r="R374" s="186"/>
      <c r="S374" s="186"/>
      <c r="T374" s="187"/>
      <c r="AT374" s="181" t="s">
        <v>134</v>
      </c>
      <c r="AU374" s="181" t="s">
        <v>88</v>
      </c>
      <c r="AV374" s="10" t="s">
        <v>88</v>
      </c>
      <c r="AW374" s="10" t="s">
        <v>135</v>
      </c>
      <c r="AX374" s="10" t="s">
        <v>79</v>
      </c>
      <c r="AY374" s="181" t="s">
        <v>126</v>
      </c>
    </row>
    <row r="375" spans="2:65" s="10" customFormat="1" ht="13.5">
      <c r="B375" s="180"/>
      <c r="D375" s="176" t="s">
        <v>134</v>
      </c>
      <c r="E375" s="181" t="s">
        <v>5</v>
      </c>
      <c r="F375" s="182" t="s">
        <v>457</v>
      </c>
      <c r="H375" s="183">
        <v>4.5</v>
      </c>
      <c r="I375" s="184"/>
      <c r="L375" s="180"/>
      <c r="M375" s="185"/>
      <c r="N375" s="186"/>
      <c r="O375" s="186"/>
      <c r="P375" s="186"/>
      <c r="Q375" s="186"/>
      <c r="R375" s="186"/>
      <c r="S375" s="186"/>
      <c r="T375" s="187"/>
      <c r="AT375" s="181" t="s">
        <v>134</v>
      </c>
      <c r="AU375" s="181" t="s">
        <v>88</v>
      </c>
      <c r="AV375" s="10" t="s">
        <v>88</v>
      </c>
      <c r="AW375" s="10" t="s">
        <v>135</v>
      </c>
      <c r="AX375" s="10" t="s">
        <v>79</v>
      </c>
      <c r="AY375" s="181" t="s">
        <v>126</v>
      </c>
    </row>
    <row r="376" spans="2:65" s="10" customFormat="1" ht="13.5">
      <c r="B376" s="180"/>
      <c r="D376" s="176" t="s">
        <v>134</v>
      </c>
      <c r="E376" s="181" t="s">
        <v>5</v>
      </c>
      <c r="F376" s="182" t="s">
        <v>569</v>
      </c>
      <c r="H376" s="183">
        <v>10</v>
      </c>
      <c r="I376" s="184"/>
      <c r="L376" s="180"/>
      <c r="M376" s="185"/>
      <c r="N376" s="186"/>
      <c r="O376" s="186"/>
      <c r="P376" s="186"/>
      <c r="Q376" s="186"/>
      <c r="R376" s="186"/>
      <c r="S376" s="186"/>
      <c r="T376" s="187"/>
      <c r="AT376" s="181" t="s">
        <v>134</v>
      </c>
      <c r="AU376" s="181" t="s">
        <v>88</v>
      </c>
      <c r="AV376" s="10" t="s">
        <v>88</v>
      </c>
      <c r="AW376" s="10" t="s">
        <v>135</v>
      </c>
      <c r="AX376" s="10" t="s">
        <v>79</v>
      </c>
      <c r="AY376" s="181" t="s">
        <v>126</v>
      </c>
    </row>
    <row r="377" spans="2:65" s="11" customFormat="1" ht="13.5">
      <c r="B377" s="188"/>
      <c r="D377" s="176" t="s">
        <v>134</v>
      </c>
      <c r="E377" s="189" t="s">
        <v>5</v>
      </c>
      <c r="F377" s="190" t="s">
        <v>136</v>
      </c>
      <c r="H377" s="191">
        <v>132.31</v>
      </c>
      <c r="I377" s="192"/>
      <c r="L377" s="188"/>
      <c r="M377" s="193"/>
      <c r="N377" s="194"/>
      <c r="O377" s="194"/>
      <c r="P377" s="194"/>
      <c r="Q377" s="194"/>
      <c r="R377" s="194"/>
      <c r="S377" s="194"/>
      <c r="T377" s="195"/>
      <c r="AT377" s="189" t="s">
        <v>134</v>
      </c>
      <c r="AU377" s="189" t="s">
        <v>88</v>
      </c>
      <c r="AV377" s="11" t="s">
        <v>125</v>
      </c>
      <c r="AW377" s="11" t="s">
        <v>135</v>
      </c>
      <c r="AX377" s="11" t="s">
        <v>26</v>
      </c>
      <c r="AY377" s="189" t="s">
        <v>126</v>
      </c>
    </row>
    <row r="378" spans="2:65" s="1" customFormat="1" ht="16.5" customHeight="1">
      <c r="B378" s="163"/>
      <c r="C378" s="215" t="s">
        <v>570</v>
      </c>
      <c r="D378" s="215" t="s">
        <v>275</v>
      </c>
      <c r="E378" s="216" t="s">
        <v>571</v>
      </c>
      <c r="F378" s="217" t="s">
        <v>572</v>
      </c>
      <c r="G378" s="218" t="s">
        <v>188</v>
      </c>
      <c r="H378" s="219">
        <v>4.9459999999999997</v>
      </c>
      <c r="I378" s="220"/>
      <c r="J378" s="221">
        <f>ROUND(I378*H378,2)</f>
        <v>0</v>
      </c>
      <c r="K378" s="217" t="s">
        <v>5</v>
      </c>
      <c r="L378" s="222"/>
      <c r="M378" s="223" t="s">
        <v>5</v>
      </c>
      <c r="N378" s="224" t="s">
        <v>50</v>
      </c>
      <c r="O378" s="41"/>
      <c r="P378" s="173">
        <f>O378*H378</f>
        <v>0</v>
      </c>
      <c r="Q378" s="173">
        <v>0.13100000000000001</v>
      </c>
      <c r="R378" s="173">
        <f>Q378*H378</f>
        <v>0.647926</v>
      </c>
      <c r="S378" s="173">
        <v>0</v>
      </c>
      <c r="T378" s="174">
        <f>S378*H378</f>
        <v>0</v>
      </c>
      <c r="AR378" s="23" t="s">
        <v>232</v>
      </c>
      <c r="AT378" s="23" t="s">
        <v>275</v>
      </c>
      <c r="AU378" s="23" t="s">
        <v>88</v>
      </c>
      <c r="AY378" s="23" t="s">
        <v>126</v>
      </c>
      <c r="BE378" s="175">
        <f>IF(N378="základní",J378,0)</f>
        <v>0</v>
      </c>
      <c r="BF378" s="175">
        <f>IF(N378="snížená",J378,0)</f>
        <v>0</v>
      </c>
      <c r="BG378" s="175">
        <f>IF(N378="zákl. přenesená",J378,0)</f>
        <v>0</v>
      </c>
      <c r="BH378" s="175">
        <f>IF(N378="sníž. přenesená",J378,0)</f>
        <v>0</v>
      </c>
      <c r="BI378" s="175">
        <f>IF(N378="nulová",J378,0)</f>
        <v>0</v>
      </c>
      <c r="BJ378" s="23" t="s">
        <v>26</v>
      </c>
      <c r="BK378" s="175">
        <f>ROUND(I378*H378,2)</f>
        <v>0</v>
      </c>
      <c r="BL378" s="23" t="s">
        <v>125</v>
      </c>
      <c r="BM378" s="23" t="s">
        <v>573</v>
      </c>
    </row>
    <row r="379" spans="2:65" s="1" customFormat="1" ht="27">
      <c r="B379" s="40"/>
      <c r="D379" s="176" t="s">
        <v>132</v>
      </c>
      <c r="F379" s="177" t="s">
        <v>574</v>
      </c>
      <c r="I379" s="178"/>
      <c r="L379" s="40"/>
      <c r="M379" s="179"/>
      <c r="N379" s="41"/>
      <c r="O379" s="41"/>
      <c r="P379" s="41"/>
      <c r="Q379" s="41"/>
      <c r="R379" s="41"/>
      <c r="S379" s="41"/>
      <c r="T379" s="69"/>
      <c r="AT379" s="23" t="s">
        <v>132</v>
      </c>
      <c r="AU379" s="23" t="s">
        <v>88</v>
      </c>
    </row>
    <row r="380" spans="2:65" s="1" customFormat="1" ht="27">
      <c r="B380" s="40"/>
      <c r="D380" s="176" t="s">
        <v>427</v>
      </c>
      <c r="F380" s="225" t="s">
        <v>575</v>
      </c>
      <c r="I380" s="178"/>
      <c r="L380" s="40"/>
      <c r="M380" s="179"/>
      <c r="N380" s="41"/>
      <c r="O380" s="41"/>
      <c r="P380" s="41"/>
      <c r="Q380" s="41"/>
      <c r="R380" s="41"/>
      <c r="S380" s="41"/>
      <c r="T380" s="69"/>
      <c r="AT380" s="23" t="s">
        <v>427</v>
      </c>
      <c r="AU380" s="23" t="s">
        <v>88</v>
      </c>
    </row>
    <row r="381" spans="2:65" s="10" customFormat="1" ht="13.5">
      <c r="B381" s="180"/>
      <c r="D381" s="176" t="s">
        <v>134</v>
      </c>
      <c r="E381" s="181" t="s">
        <v>5</v>
      </c>
      <c r="F381" s="182" t="s">
        <v>576</v>
      </c>
      <c r="H381" s="183">
        <v>4.9455</v>
      </c>
      <c r="I381" s="184"/>
      <c r="L381" s="180"/>
      <c r="M381" s="185"/>
      <c r="N381" s="186"/>
      <c r="O381" s="186"/>
      <c r="P381" s="186"/>
      <c r="Q381" s="186"/>
      <c r="R381" s="186"/>
      <c r="S381" s="186"/>
      <c r="T381" s="187"/>
      <c r="AT381" s="181" t="s">
        <v>134</v>
      </c>
      <c r="AU381" s="181" t="s">
        <v>88</v>
      </c>
      <c r="AV381" s="10" t="s">
        <v>88</v>
      </c>
      <c r="AW381" s="10" t="s">
        <v>135</v>
      </c>
      <c r="AX381" s="10" t="s">
        <v>79</v>
      </c>
      <c r="AY381" s="181" t="s">
        <v>126</v>
      </c>
    </row>
    <row r="382" spans="2:65" s="11" customFormat="1" ht="13.5">
      <c r="B382" s="188"/>
      <c r="D382" s="176" t="s">
        <v>134</v>
      </c>
      <c r="E382" s="189" t="s">
        <v>5</v>
      </c>
      <c r="F382" s="190" t="s">
        <v>136</v>
      </c>
      <c r="H382" s="191">
        <v>4.9455</v>
      </c>
      <c r="I382" s="192"/>
      <c r="L382" s="188"/>
      <c r="M382" s="193"/>
      <c r="N382" s="194"/>
      <c r="O382" s="194"/>
      <c r="P382" s="194"/>
      <c r="Q382" s="194"/>
      <c r="R382" s="194"/>
      <c r="S382" s="194"/>
      <c r="T382" s="195"/>
      <c r="AT382" s="189" t="s">
        <v>134</v>
      </c>
      <c r="AU382" s="189" t="s">
        <v>88</v>
      </c>
      <c r="AV382" s="11" t="s">
        <v>125</v>
      </c>
      <c r="AW382" s="11" t="s">
        <v>135</v>
      </c>
      <c r="AX382" s="11" t="s">
        <v>26</v>
      </c>
      <c r="AY382" s="189" t="s">
        <v>126</v>
      </c>
    </row>
    <row r="383" spans="2:65" s="1" customFormat="1" ht="16.5" customHeight="1">
      <c r="B383" s="163"/>
      <c r="C383" s="215" t="s">
        <v>577</v>
      </c>
      <c r="D383" s="215" t="s">
        <v>275</v>
      </c>
      <c r="E383" s="216" t="s">
        <v>578</v>
      </c>
      <c r="F383" s="217" t="s">
        <v>579</v>
      </c>
      <c r="G383" s="218" t="s">
        <v>188</v>
      </c>
      <c r="H383" s="219">
        <v>128.72999999999999</v>
      </c>
      <c r="I383" s="220"/>
      <c r="J383" s="221">
        <f>ROUND(I383*H383,2)</f>
        <v>0</v>
      </c>
      <c r="K383" s="217" t="s">
        <v>194</v>
      </c>
      <c r="L383" s="222"/>
      <c r="M383" s="223" t="s">
        <v>5</v>
      </c>
      <c r="N383" s="224" t="s">
        <v>50</v>
      </c>
      <c r="O383" s="41"/>
      <c r="P383" s="173">
        <f>O383*H383</f>
        <v>0</v>
      </c>
      <c r="Q383" s="173">
        <v>0.152</v>
      </c>
      <c r="R383" s="173">
        <f>Q383*H383</f>
        <v>19.566959999999998</v>
      </c>
      <c r="S383" s="173">
        <v>0</v>
      </c>
      <c r="T383" s="174">
        <f>S383*H383</f>
        <v>0</v>
      </c>
      <c r="AR383" s="23" t="s">
        <v>232</v>
      </c>
      <c r="AT383" s="23" t="s">
        <v>275</v>
      </c>
      <c r="AU383" s="23" t="s">
        <v>88</v>
      </c>
      <c r="AY383" s="23" t="s">
        <v>126</v>
      </c>
      <c r="BE383" s="175">
        <f>IF(N383="základní",J383,0)</f>
        <v>0</v>
      </c>
      <c r="BF383" s="175">
        <f>IF(N383="snížená",J383,0)</f>
        <v>0</v>
      </c>
      <c r="BG383" s="175">
        <f>IF(N383="zákl. přenesená",J383,0)</f>
        <v>0</v>
      </c>
      <c r="BH383" s="175">
        <f>IF(N383="sníž. přenesená",J383,0)</f>
        <v>0</v>
      </c>
      <c r="BI383" s="175">
        <f>IF(N383="nulová",J383,0)</f>
        <v>0</v>
      </c>
      <c r="BJ383" s="23" t="s">
        <v>26</v>
      </c>
      <c r="BK383" s="175">
        <f>ROUND(I383*H383,2)</f>
        <v>0</v>
      </c>
      <c r="BL383" s="23" t="s">
        <v>125</v>
      </c>
      <c r="BM383" s="23" t="s">
        <v>580</v>
      </c>
    </row>
    <row r="384" spans="2:65" s="1" customFormat="1" ht="13.5">
      <c r="B384" s="40"/>
      <c r="D384" s="176" t="s">
        <v>132</v>
      </c>
      <c r="F384" s="177" t="s">
        <v>579</v>
      </c>
      <c r="I384" s="178"/>
      <c r="L384" s="40"/>
      <c r="M384" s="179"/>
      <c r="N384" s="41"/>
      <c r="O384" s="41"/>
      <c r="P384" s="41"/>
      <c r="Q384" s="41"/>
      <c r="R384" s="41"/>
      <c r="S384" s="41"/>
      <c r="T384" s="69"/>
      <c r="AT384" s="23" t="s">
        <v>132</v>
      </c>
      <c r="AU384" s="23" t="s">
        <v>88</v>
      </c>
    </row>
    <row r="385" spans="2:65" s="10" customFormat="1" ht="13.5">
      <c r="B385" s="180"/>
      <c r="D385" s="176" t="s">
        <v>134</v>
      </c>
      <c r="E385" s="181" t="s">
        <v>5</v>
      </c>
      <c r="F385" s="182" t="s">
        <v>581</v>
      </c>
      <c r="H385" s="183">
        <v>123.48</v>
      </c>
      <c r="I385" s="184"/>
      <c r="L385" s="180"/>
      <c r="M385" s="185"/>
      <c r="N385" s="186"/>
      <c r="O385" s="186"/>
      <c r="P385" s="186"/>
      <c r="Q385" s="186"/>
      <c r="R385" s="186"/>
      <c r="S385" s="186"/>
      <c r="T385" s="187"/>
      <c r="AT385" s="181" t="s">
        <v>134</v>
      </c>
      <c r="AU385" s="181" t="s">
        <v>88</v>
      </c>
      <c r="AV385" s="10" t="s">
        <v>88</v>
      </c>
      <c r="AW385" s="10" t="s">
        <v>135</v>
      </c>
      <c r="AX385" s="10" t="s">
        <v>79</v>
      </c>
      <c r="AY385" s="181" t="s">
        <v>126</v>
      </c>
    </row>
    <row r="386" spans="2:65" s="10" customFormat="1" ht="13.5">
      <c r="B386" s="180"/>
      <c r="D386" s="176" t="s">
        <v>134</v>
      </c>
      <c r="E386" s="181" t="s">
        <v>5</v>
      </c>
      <c r="F386" s="182" t="s">
        <v>582</v>
      </c>
      <c r="H386" s="183">
        <v>5.25</v>
      </c>
      <c r="I386" s="184"/>
      <c r="L386" s="180"/>
      <c r="M386" s="185"/>
      <c r="N386" s="186"/>
      <c r="O386" s="186"/>
      <c r="P386" s="186"/>
      <c r="Q386" s="186"/>
      <c r="R386" s="186"/>
      <c r="S386" s="186"/>
      <c r="T386" s="187"/>
      <c r="AT386" s="181" t="s">
        <v>134</v>
      </c>
      <c r="AU386" s="181" t="s">
        <v>88</v>
      </c>
      <c r="AV386" s="10" t="s">
        <v>88</v>
      </c>
      <c r="AW386" s="10" t="s">
        <v>135</v>
      </c>
      <c r="AX386" s="10" t="s">
        <v>79</v>
      </c>
      <c r="AY386" s="181" t="s">
        <v>126</v>
      </c>
    </row>
    <row r="387" spans="2:65" s="11" customFormat="1" ht="13.5">
      <c r="B387" s="188"/>
      <c r="D387" s="176" t="s">
        <v>134</v>
      </c>
      <c r="E387" s="189" t="s">
        <v>5</v>
      </c>
      <c r="F387" s="190" t="s">
        <v>136</v>
      </c>
      <c r="H387" s="191">
        <v>128.72999999999999</v>
      </c>
      <c r="I387" s="192"/>
      <c r="L387" s="188"/>
      <c r="M387" s="193"/>
      <c r="N387" s="194"/>
      <c r="O387" s="194"/>
      <c r="P387" s="194"/>
      <c r="Q387" s="194"/>
      <c r="R387" s="194"/>
      <c r="S387" s="194"/>
      <c r="T387" s="195"/>
      <c r="AT387" s="189" t="s">
        <v>134</v>
      </c>
      <c r="AU387" s="189" t="s">
        <v>88</v>
      </c>
      <c r="AV387" s="11" t="s">
        <v>125</v>
      </c>
      <c r="AW387" s="11" t="s">
        <v>135</v>
      </c>
      <c r="AX387" s="11" t="s">
        <v>26</v>
      </c>
      <c r="AY387" s="189" t="s">
        <v>126</v>
      </c>
    </row>
    <row r="388" spans="2:65" s="1" customFormat="1" ht="25.5" customHeight="1">
      <c r="B388" s="163"/>
      <c r="C388" s="164" t="s">
        <v>583</v>
      </c>
      <c r="D388" s="164" t="s">
        <v>127</v>
      </c>
      <c r="E388" s="165" t="s">
        <v>584</v>
      </c>
      <c r="F388" s="166" t="s">
        <v>585</v>
      </c>
      <c r="G388" s="167" t="s">
        <v>188</v>
      </c>
      <c r="H388" s="168">
        <v>173.65</v>
      </c>
      <c r="I388" s="169"/>
      <c r="J388" s="170">
        <f>ROUND(I388*H388,2)</f>
        <v>0</v>
      </c>
      <c r="K388" s="166" t="s">
        <v>194</v>
      </c>
      <c r="L388" s="40"/>
      <c r="M388" s="171" t="s">
        <v>5</v>
      </c>
      <c r="N388" s="172" t="s">
        <v>50</v>
      </c>
      <c r="O388" s="41"/>
      <c r="P388" s="173">
        <f>O388*H388</f>
        <v>0</v>
      </c>
      <c r="Q388" s="173">
        <v>8.0030000000000004E-2</v>
      </c>
      <c r="R388" s="173">
        <f>Q388*H388</f>
        <v>13.897209500000001</v>
      </c>
      <c r="S388" s="173">
        <v>0</v>
      </c>
      <c r="T388" s="174">
        <f>S388*H388</f>
        <v>0</v>
      </c>
      <c r="AR388" s="23" t="s">
        <v>125</v>
      </c>
      <c r="AT388" s="23" t="s">
        <v>127</v>
      </c>
      <c r="AU388" s="23" t="s">
        <v>88</v>
      </c>
      <c r="AY388" s="23" t="s">
        <v>126</v>
      </c>
      <c r="BE388" s="175">
        <f>IF(N388="základní",J388,0)</f>
        <v>0</v>
      </c>
      <c r="BF388" s="175">
        <f>IF(N388="snížená",J388,0)</f>
        <v>0</v>
      </c>
      <c r="BG388" s="175">
        <f>IF(N388="zákl. přenesená",J388,0)</f>
        <v>0</v>
      </c>
      <c r="BH388" s="175">
        <f>IF(N388="sníž. přenesená",J388,0)</f>
        <v>0</v>
      </c>
      <c r="BI388" s="175">
        <f>IF(N388="nulová",J388,0)</f>
        <v>0</v>
      </c>
      <c r="BJ388" s="23" t="s">
        <v>26</v>
      </c>
      <c r="BK388" s="175">
        <f>ROUND(I388*H388,2)</f>
        <v>0</v>
      </c>
      <c r="BL388" s="23" t="s">
        <v>125</v>
      </c>
      <c r="BM388" s="23" t="s">
        <v>586</v>
      </c>
    </row>
    <row r="389" spans="2:65" s="1" customFormat="1" ht="40.5">
      <c r="B389" s="40"/>
      <c r="D389" s="176" t="s">
        <v>132</v>
      </c>
      <c r="F389" s="177" t="s">
        <v>587</v>
      </c>
      <c r="I389" s="178"/>
      <c r="L389" s="40"/>
      <c r="M389" s="179"/>
      <c r="N389" s="41"/>
      <c r="O389" s="41"/>
      <c r="P389" s="41"/>
      <c r="Q389" s="41"/>
      <c r="R389" s="41"/>
      <c r="S389" s="41"/>
      <c r="T389" s="69"/>
      <c r="AT389" s="23" t="s">
        <v>132</v>
      </c>
      <c r="AU389" s="23" t="s">
        <v>88</v>
      </c>
    </row>
    <row r="390" spans="2:65" s="10" customFormat="1" ht="13.5">
      <c r="B390" s="180"/>
      <c r="D390" s="176" t="s">
        <v>134</v>
      </c>
      <c r="E390" s="181" t="s">
        <v>5</v>
      </c>
      <c r="F390" s="182" t="s">
        <v>588</v>
      </c>
      <c r="H390" s="183">
        <v>173.65</v>
      </c>
      <c r="I390" s="184"/>
      <c r="L390" s="180"/>
      <c r="M390" s="185"/>
      <c r="N390" s="186"/>
      <c r="O390" s="186"/>
      <c r="P390" s="186"/>
      <c r="Q390" s="186"/>
      <c r="R390" s="186"/>
      <c r="S390" s="186"/>
      <c r="T390" s="187"/>
      <c r="AT390" s="181" t="s">
        <v>134</v>
      </c>
      <c r="AU390" s="181" t="s">
        <v>88</v>
      </c>
      <c r="AV390" s="10" t="s">
        <v>88</v>
      </c>
      <c r="AW390" s="10" t="s">
        <v>135</v>
      </c>
      <c r="AX390" s="10" t="s">
        <v>79</v>
      </c>
      <c r="AY390" s="181" t="s">
        <v>126</v>
      </c>
    </row>
    <row r="391" spans="2:65" s="11" customFormat="1" ht="13.5">
      <c r="B391" s="188"/>
      <c r="D391" s="176" t="s">
        <v>134</v>
      </c>
      <c r="E391" s="189" t="s">
        <v>5</v>
      </c>
      <c r="F391" s="190" t="s">
        <v>136</v>
      </c>
      <c r="H391" s="191">
        <v>173.65</v>
      </c>
      <c r="I391" s="192"/>
      <c r="L391" s="188"/>
      <c r="M391" s="193"/>
      <c r="N391" s="194"/>
      <c r="O391" s="194"/>
      <c r="P391" s="194"/>
      <c r="Q391" s="194"/>
      <c r="R391" s="194"/>
      <c r="S391" s="194"/>
      <c r="T391" s="195"/>
      <c r="AT391" s="189" t="s">
        <v>134</v>
      </c>
      <c r="AU391" s="189" t="s">
        <v>88</v>
      </c>
      <c r="AV391" s="11" t="s">
        <v>125</v>
      </c>
      <c r="AW391" s="11" t="s">
        <v>135</v>
      </c>
      <c r="AX391" s="11" t="s">
        <v>26</v>
      </c>
      <c r="AY391" s="189" t="s">
        <v>126</v>
      </c>
    </row>
    <row r="392" spans="2:65" s="1" customFormat="1" ht="16.5" customHeight="1">
      <c r="B392" s="163"/>
      <c r="C392" s="215" t="s">
        <v>589</v>
      </c>
      <c r="D392" s="215" t="s">
        <v>275</v>
      </c>
      <c r="E392" s="216" t="s">
        <v>590</v>
      </c>
      <c r="F392" s="217" t="s">
        <v>591</v>
      </c>
      <c r="G392" s="218" t="s">
        <v>188</v>
      </c>
      <c r="H392" s="219">
        <v>191.01499999999999</v>
      </c>
      <c r="I392" s="220"/>
      <c r="J392" s="221">
        <f>ROUND(I392*H392,2)</f>
        <v>0</v>
      </c>
      <c r="K392" s="217" t="s">
        <v>194</v>
      </c>
      <c r="L392" s="222"/>
      <c r="M392" s="223" t="s">
        <v>5</v>
      </c>
      <c r="N392" s="224" t="s">
        <v>50</v>
      </c>
      <c r="O392" s="41"/>
      <c r="P392" s="173">
        <f>O392*H392</f>
        <v>0</v>
      </c>
      <c r="Q392" s="173">
        <v>0.1125</v>
      </c>
      <c r="R392" s="173">
        <f>Q392*H392</f>
        <v>21.4891875</v>
      </c>
      <c r="S392" s="173">
        <v>0</v>
      </c>
      <c r="T392" s="174">
        <f>S392*H392</f>
        <v>0</v>
      </c>
      <c r="AR392" s="23" t="s">
        <v>232</v>
      </c>
      <c r="AT392" s="23" t="s">
        <v>275</v>
      </c>
      <c r="AU392" s="23" t="s">
        <v>88</v>
      </c>
      <c r="AY392" s="23" t="s">
        <v>126</v>
      </c>
      <c r="BE392" s="175">
        <f>IF(N392="základní",J392,0)</f>
        <v>0</v>
      </c>
      <c r="BF392" s="175">
        <f>IF(N392="snížená",J392,0)</f>
        <v>0</v>
      </c>
      <c r="BG392" s="175">
        <f>IF(N392="zákl. přenesená",J392,0)</f>
        <v>0</v>
      </c>
      <c r="BH392" s="175">
        <f>IF(N392="sníž. přenesená",J392,0)</f>
        <v>0</v>
      </c>
      <c r="BI392" s="175">
        <f>IF(N392="nulová",J392,0)</f>
        <v>0</v>
      </c>
      <c r="BJ392" s="23" t="s">
        <v>26</v>
      </c>
      <c r="BK392" s="175">
        <f>ROUND(I392*H392,2)</f>
        <v>0</v>
      </c>
      <c r="BL392" s="23" t="s">
        <v>125</v>
      </c>
      <c r="BM392" s="23" t="s">
        <v>592</v>
      </c>
    </row>
    <row r="393" spans="2:65" s="1" customFormat="1" ht="13.5">
      <c r="B393" s="40"/>
      <c r="D393" s="176" t="s">
        <v>132</v>
      </c>
      <c r="F393" s="177" t="s">
        <v>591</v>
      </c>
      <c r="I393" s="178"/>
      <c r="L393" s="40"/>
      <c r="M393" s="179"/>
      <c r="N393" s="41"/>
      <c r="O393" s="41"/>
      <c r="P393" s="41"/>
      <c r="Q393" s="41"/>
      <c r="R393" s="41"/>
      <c r="S393" s="41"/>
      <c r="T393" s="69"/>
      <c r="AT393" s="23" t="s">
        <v>132</v>
      </c>
      <c r="AU393" s="23" t="s">
        <v>88</v>
      </c>
    </row>
    <row r="394" spans="2:65" s="10" customFormat="1" ht="13.5">
      <c r="B394" s="180"/>
      <c r="D394" s="176" t="s">
        <v>134</v>
      </c>
      <c r="E394" s="181" t="s">
        <v>5</v>
      </c>
      <c r="F394" s="182" t="s">
        <v>593</v>
      </c>
      <c r="H394" s="183">
        <v>191.01499999999999</v>
      </c>
      <c r="I394" s="184"/>
      <c r="L394" s="180"/>
      <c r="M394" s="185"/>
      <c r="N394" s="186"/>
      <c r="O394" s="186"/>
      <c r="P394" s="186"/>
      <c r="Q394" s="186"/>
      <c r="R394" s="186"/>
      <c r="S394" s="186"/>
      <c r="T394" s="187"/>
      <c r="AT394" s="181" t="s">
        <v>134</v>
      </c>
      <c r="AU394" s="181" t="s">
        <v>88</v>
      </c>
      <c r="AV394" s="10" t="s">
        <v>88</v>
      </c>
      <c r="AW394" s="10" t="s">
        <v>135</v>
      </c>
      <c r="AX394" s="10" t="s">
        <v>79</v>
      </c>
      <c r="AY394" s="181" t="s">
        <v>126</v>
      </c>
    </row>
    <row r="395" spans="2:65" s="11" customFormat="1" ht="13.5">
      <c r="B395" s="188"/>
      <c r="D395" s="176" t="s">
        <v>134</v>
      </c>
      <c r="E395" s="189" t="s">
        <v>5</v>
      </c>
      <c r="F395" s="190" t="s">
        <v>136</v>
      </c>
      <c r="H395" s="191">
        <v>191.01499999999999</v>
      </c>
      <c r="I395" s="192"/>
      <c r="L395" s="188"/>
      <c r="M395" s="193"/>
      <c r="N395" s="194"/>
      <c r="O395" s="194"/>
      <c r="P395" s="194"/>
      <c r="Q395" s="194"/>
      <c r="R395" s="194"/>
      <c r="S395" s="194"/>
      <c r="T395" s="195"/>
      <c r="AT395" s="189" t="s">
        <v>134</v>
      </c>
      <c r="AU395" s="189" t="s">
        <v>88</v>
      </c>
      <c r="AV395" s="11" t="s">
        <v>125</v>
      </c>
      <c r="AW395" s="11" t="s">
        <v>135</v>
      </c>
      <c r="AX395" s="11" t="s">
        <v>26</v>
      </c>
      <c r="AY395" s="189" t="s">
        <v>126</v>
      </c>
    </row>
    <row r="396" spans="2:65" s="9" customFormat="1" ht="29.85" customHeight="1">
      <c r="B396" s="152"/>
      <c r="D396" s="153" t="s">
        <v>78</v>
      </c>
      <c r="E396" s="206" t="s">
        <v>232</v>
      </c>
      <c r="F396" s="206" t="s">
        <v>594</v>
      </c>
      <c r="I396" s="155"/>
      <c r="J396" s="207">
        <f>BK396</f>
        <v>0</v>
      </c>
      <c r="L396" s="152"/>
      <c r="M396" s="157"/>
      <c r="N396" s="158"/>
      <c r="O396" s="158"/>
      <c r="P396" s="159">
        <f>SUM(P397:P461)</f>
        <v>0</v>
      </c>
      <c r="Q396" s="158"/>
      <c r="R396" s="159">
        <f>SUM(R397:R461)</f>
        <v>2.8441513559999998</v>
      </c>
      <c r="S396" s="158"/>
      <c r="T396" s="160">
        <f>SUM(T397:T461)</f>
        <v>0</v>
      </c>
      <c r="AR396" s="153" t="s">
        <v>26</v>
      </c>
      <c r="AT396" s="161" t="s">
        <v>78</v>
      </c>
      <c r="AU396" s="161" t="s">
        <v>26</v>
      </c>
      <c r="AY396" s="153" t="s">
        <v>126</v>
      </c>
      <c r="BK396" s="162">
        <f>SUM(BK397:BK461)</f>
        <v>0</v>
      </c>
    </row>
    <row r="397" spans="2:65" s="1" customFormat="1" ht="38.25" customHeight="1">
      <c r="B397" s="163"/>
      <c r="C397" s="164" t="s">
        <v>595</v>
      </c>
      <c r="D397" s="164" t="s">
        <v>127</v>
      </c>
      <c r="E397" s="165" t="s">
        <v>596</v>
      </c>
      <c r="F397" s="166" t="s">
        <v>597</v>
      </c>
      <c r="G397" s="167" t="s">
        <v>202</v>
      </c>
      <c r="H397" s="168">
        <v>2</v>
      </c>
      <c r="I397" s="169"/>
      <c r="J397" s="170">
        <f>ROUND(I397*H397,2)</f>
        <v>0</v>
      </c>
      <c r="K397" s="166" t="s">
        <v>5</v>
      </c>
      <c r="L397" s="40"/>
      <c r="M397" s="171" t="s">
        <v>5</v>
      </c>
      <c r="N397" s="172" t="s">
        <v>50</v>
      </c>
      <c r="O397" s="41"/>
      <c r="P397" s="173">
        <f>O397*H397</f>
        <v>0</v>
      </c>
      <c r="Q397" s="173">
        <v>6.8640000000000007E-2</v>
      </c>
      <c r="R397" s="173">
        <f>Q397*H397</f>
        <v>0.13728000000000001</v>
      </c>
      <c r="S397" s="173">
        <v>0</v>
      </c>
      <c r="T397" s="174">
        <f>S397*H397</f>
        <v>0</v>
      </c>
      <c r="AR397" s="23" t="s">
        <v>125</v>
      </c>
      <c r="AT397" s="23" t="s">
        <v>127</v>
      </c>
      <c r="AU397" s="23" t="s">
        <v>88</v>
      </c>
      <c r="AY397" s="23" t="s">
        <v>126</v>
      </c>
      <c r="BE397" s="175">
        <f>IF(N397="základní",J397,0)</f>
        <v>0</v>
      </c>
      <c r="BF397" s="175">
        <f>IF(N397="snížená",J397,0)</f>
        <v>0</v>
      </c>
      <c r="BG397" s="175">
        <f>IF(N397="zákl. přenesená",J397,0)</f>
        <v>0</v>
      </c>
      <c r="BH397" s="175">
        <f>IF(N397="sníž. přenesená",J397,0)</f>
        <v>0</v>
      </c>
      <c r="BI397" s="175">
        <f>IF(N397="nulová",J397,0)</f>
        <v>0</v>
      </c>
      <c r="BJ397" s="23" t="s">
        <v>26</v>
      </c>
      <c r="BK397" s="175">
        <f>ROUND(I397*H397,2)</f>
        <v>0</v>
      </c>
      <c r="BL397" s="23" t="s">
        <v>125</v>
      </c>
      <c r="BM397" s="23" t="s">
        <v>598</v>
      </c>
    </row>
    <row r="398" spans="2:65" s="1" customFormat="1" ht="27">
      <c r="B398" s="40"/>
      <c r="D398" s="176" t="s">
        <v>132</v>
      </c>
      <c r="F398" s="177" t="s">
        <v>599</v>
      </c>
      <c r="I398" s="178"/>
      <c r="L398" s="40"/>
      <c r="M398" s="179"/>
      <c r="N398" s="41"/>
      <c r="O398" s="41"/>
      <c r="P398" s="41"/>
      <c r="Q398" s="41"/>
      <c r="R398" s="41"/>
      <c r="S398" s="41"/>
      <c r="T398" s="69"/>
      <c r="AT398" s="23" t="s">
        <v>132</v>
      </c>
      <c r="AU398" s="23" t="s">
        <v>88</v>
      </c>
    </row>
    <row r="399" spans="2:65" s="10" customFormat="1" ht="13.5">
      <c r="B399" s="180"/>
      <c r="D399" s="176" t="s">
        <v>134</v>
      </c>
      <c r="E399" s="181" t="s">
        <v>5</v>
      </c>
      <c r="F399" s="182" t="s">
        <v>600</v>
      </c>
      <c r="H399" s="183">
        <v>2</v>
      </c>
      <c r="I399" s="184"/>
      <c r="L399" s="180"/>
      <c r="M399" s="185"/>
      <c r="N399" s="186"/>
      <c r="O399" s="186"/>
      <c r="P399" s="186"/>
      <c r="Q399" s="186"/>
      <c r="R399" s="186"/>
      <c r="S399" s="186"/>
      <c r="T399" s="187"/>
      <c r="AT399" s="181" t="s">
        <v>134</v>
      </c>
      <c r="AU399" s="181" t="s">
        <v>88</v>
      </c>
      <c r="AV399" s="10" t="s">
        <v>88</v>
      </c>
      <c r="AW399" s="10" t="s">
        <v>135</v>
      </c>
      <c r="AX399" s="10" t="s">
        <v>79</v>
      </c>
      <c r="AY399" s="181" t="s">
        <v>126</v>
      </c>
    </row>
    <row r="400" spans="2:65" s="11" customFormat="1" ht="13.5">
      <c r="B400" s="188"/>
      <c r="D400" s="176" t="s">
        <v>134</v>
      </c>
      <c r="E400" s="189" t="s">
        <v>5</v>
      </c>
      <c r="F400" s="190" t="s">
        <v>136</v>
      </c>
      <c r="H400" s="191">
        <v>2</v>
      </c>
      <c r="I400" s="192"/>
      <c r="L400" s="188"/>
      <c r="M400" s="193"/>
      <c r="N400" s="194"/>
      <c r="O400" s="194"/>
      <c r="P400" s="194"/>
      <c r="Q400" s="194"/>
      <c r="R400" s="194"/>
      <c r="S400" s="194"/>
      <c r="T400" s="195"/>
      <c r="AT400" s="189" t="s">
        <v>134</v>
      </c>
      <c r="AU400" s="189" t="s">
        <v>88</v>
      </c>
      <c r="AV400" s="11" t="s">
        <v>125</v>
      </c>
      <c r="AW400" s="11" t="s">
        <v>135</v>
      </c>
      <c r="AX400" s="11" t="s">
        <v>26</v>
      </c>
      <c r="AY400" s="189" t="s">
        <v>126</v>
      </c>
    </row>
    <row r="401" spans="2:65" s="1" customFormat="1" ht="16.5" customHeight="1">
      <c r="B401" s="163"/>
      <c r="C401" s="164" t="s">
        <v>601</v>
      </c>
      <c r="D401" s="164" t="s">
        <v>127</v>
      </c>
      <c r="E401" s="165" t="s">
        <v>602</v>
      </c>
      <c r="F401" s="166" t="s">
        <v>603</v>
      </c>
      <c r="G401" s="167" t="s">
        <v>252</v>
      </c>
      <c r="H401" s="168">
        <v>21</v>
      </c>
      <c r="I401" s="169"/>
      <c r="J401" s="170">
        <f>ROUND(I401*H401,2)</f>
        <v>0</v>
      </c>
      <c r="K401" s="166" t="s">
        <v>194</v>
      </c>
      <c r="L401" s="40"/>
      <c r="M401" s="171" t="s">
        <v>5</v>
      </c>
      <c r="N401" s="172" t="s">
        <v>50</v>
      </c>
      <c r="O401" s="41"/>
      <c r="P401" s="173">
        <f>O401*H401</f>
        <v>0</v>
      </c>
      <c r="Q401" s="173">
        <v>1.0000000000000001E-5</v>
      </c>
      <c r="R401" s="173">
        <f>Q401*H401</f>
        <v>2.1000000000000001E-4</v>
      </c>
      <c r="S401" s="173">
        <v>0</v>
      </c>
      <c r="T401" s="174">
        <f>S401*H401</f>
        <v>0</v>
      </c>
      <c r="AR401" s="23" t="s">
        <v>125</v>
      </c>
      <c r="AT401" s="23" t="s">
        <v>127</v>
      </c>
      <c r="AU401" s="23" t="s">
        <v>88</v>
      </c>
      <c r="AY401" s="23" t="s">
        <v>126</v>
      </c>
      <c r="BE401" s="175">
        <f>IF(N401="základní",J401,0)</f>
        <v>0</v>
      </c>
      <c r="BF401" s="175">
        <f>IF(N401="snížená",J401,0)</f>
        <v>0</v>
      </c>
      <c r="BG401" s="175">
        <f>IF(N401="zákl. přenesená",J401,0)</f>
        <v>0</v>
      </c>
      <c r="BH401" s="175">
        <f>IF(N401="sníž. přenesená",J401,0)</f>
        <v>0</v>
      </c>
      <c r="BI401" s="175">
        <f>IF(N401="nulová",J401,0)</f>
        <v>0</v>
      </c>
      <c r="BJ401" s="23" t="s">
        <v>26</v>
      </c>
      <c r="BK401" s="175">
        <f>ROUND(I401*H401,2)</f>
        <v>0</v>
      </c>
      <c r="BL401" s="23" t="s">
        <v>125</v>
      </c>
      <c r="BM401" s="23" t="s">
        <v>604</v>
      </c>
    </row>
    <row r="402" spans="2:65" s="1" customFormat="1" ht="27">
      <c r="B402" s="40"/>
      <c r="D402" s="176" t="s">
        <v>132</v>
      </c>
      <c r="F402" s="177" t="s">
        <v>605</v>
      </c>
      <c r="I402" s="178"/>
      <c r="L402" s="40"/>
      <c r="M402" s="179"/>
      <c r="N402" s="41"/>
      <c r="O402" s="41"/>
      <c r="P402" s="41"/>
      <c r="Q402" s="41"/>
      <c r="R402" s="41"/>
      <c r="S402" s="41"/>
      <c r="T402" s="69"/>
      <c r="AT402" s="23" t="s">
        <v>132</v>
      </c>
      <c r="AU402" s="23" t="s">
        <v>88</v>
      </c>
    </row>
    <row r="403" spans="2:65" s="10" customFormat="1" ht="13.5">
      <c r="B403" s="180"/>
      <c r="D403" s="176" t="s">
        <v>134</v>
      </c>
      <c r="E403" s="181" t="s">
        <v>5</v>
      </c>
      <c r="F403" s="182" t="s">
        <v>606</v>
      </c>
      <c r="H403" s="183">
        <v>21</v>
      </c>
      <c r="I403" s="184"/>
      <c r="L403" s="180"/>
      <c r="M403" s="185"/>
      <c r="N403" s="186"/>
      <c r="O403" s="186"/>
      <c r="P403" s="186"/>
      <c r="Q403" s="186"/>
      <c r="R403" s="186"/>
      <c r="S403" s="186"/>
      <c r="T403" s="187"/>
      <c r="AT403" s="181" t="s">
        <v>134</v>
      </c>
      <c r="AU403" s="181" t="s">
        <v>88</v>
      </c>
      <c r="AV403" s="10" t="s">
        <v>88</v>
      </c>
      <c r="AW403" s="10" t="s">
        <v>135</v>
      </c>
      <c r="AX403" s="10" t="s">
        <v>79</v>
      </c>
      <c r="AY403" s="181" t="s">
        <v>126</v>
      </c>
    </row>
    <row r="404" spans="2:65" s="11" customFormat="1" ht="13.5">
      <c r="B404" s="188"/>
      <c r="D404" s="176" t="s">
        <v>134</v>
      </c>
      <c r="E404" s="189" t="s">
        <v>5</v>
      </c>
      <c r="F404" s="190" t="s">
        <v>136</v>
      </c>
      <c r="H404" s="191">
        <v>21</v>
      </c>
      <c r="I404" s="192"/>
      <c r="L404" s="188"/>
      <c r="M404" s="193"/>
      <c r="N404" s="194"/>
      <c r="O404" s="194"/>
      <c r="P404" s="194"/>
      <c r="Q404" s="194"/>
      <c r="R404" s="194"/>
      <c r="S404" s="194"/>
      <c r="T404" s="195"/>
      <c r="AT404" s="189" t="s">
        <v>134</v>
      </c>
      <c r="AU404" s="189" t="s">
        <v>88</v>
      </c>
      <c r="AV404" s="11" t="s">
        <v>125</v>
      </c>
      <c r="AW404" s="11" t="s">
        <v>135</v>
      </c>
      <c r="AX404" s="11" t="s">
        <v>26</v>
      </c>
      <c r="AY404" s="189" t="s">
        <v>126</v>
      </c>
    </row>
    <row r="405" spans="2:65" s="1" customFormat="1" ht="16.5" customHeight="1">
      <c r="B405" s="163"/>
      <c r="C405" s="215" t="s">
        <v>607</v>
      </c>
      <c r="D405" s="215" t="s">
        <v>275</v>
      </c>
      <c r="E405" s="216" t="s">
        <v>608</v>
      </c>
      <c r="F405" s="217" t="s">
        <v>609</v>
      </c>
      <c r="G405" s="218" t="s">
        <v>252</v>
      </c>
      <c r="H405" s="219">
        <v>22.05</v>
      </c>
      <c r="I405" s="220"/>
      <c r="J405" s="221">
        <f>ROUND(I405*H405,2)</f>
        <v>0</v>
      </c>
      <c r="K405" s="217" t="s">
        <v>5</v>
      </c>
      <c r="L405" s="222"/>
      <c r="M405" s="223" t="s">
        <v>5</v>
      </c>
      <c r="N405" s="224" t="s">
        <v>50</v>
      </c>
      <c r="O405" s="41"/>
      <c r="P405" s="173">
        <f>O405*H405</f>
        <v>0</v>
      </c>
      <c r="Q405" s="173">
        <v>0</v>
      </c>
      <c r="R405" s="173">
        <f>Q405*H405</f>
        <v>0</v>
      </c>
      <c r="S405" s="173">
        <v>0</v>
      </c>
      <c r="T405" s="174">
        <f>S405*H405</f>
        <v>0</v>
      </c>
      <c r="AR405" s="23" t="s">
        <v>232</v>
      </c>
      <c r="AT405" s="23" t="s">
        <v>275</v>
      </c>
      <c r="AU405" s="23" t="s">
        <v>88</v>
      </c>
      <c r="AY405" s="23" t="s">
        <v>126</v>
      </c>
      <c r="BE405" s="175">
        <f>IF(N405="základní",J405,0)</f>
        <v>0</v>
      </c>
      <c r="BF405" s="175">
        <f>IF(N405="snížená",J405,0)</f>
        <v>0</v>
      </c>
      <c r="BG405" s="175">
        <f>IF(N405="zákl. přenesená",J405,0)</f>
        <v>0</v>
      </c>
      <c r="BH405" s="175">
        <f>IF(N405="sníž. přenesená",J405,0)</f>
        <v>0</v>
      </c>
      <c r="BI405" s="175">
        <f>IF(N405="nulová",J405,0)</f>
        <v>0</v>
      </c>
      <c r="BJ405" s="23" t="s">
        <v>26</v>
      </c>
      <c r="BK405" s="175">
        <f>ROUND(I405*H405,2)</f>
        <v>0</v>
      </c>
      <c r="BL405" s="23" t="s">
        <v>125</v>
      </c>
      <c r="BM405" s="23" t="s">
        <v>610</v>
      </c>
    </row>
    <row r="406" spans="2:65" s="1" customFormat="1" ht="13.5">
      <c r="B406" s="40"/>
      <c r="D406" s="176" t="s">
        <v>132</v>
      </c>
      <c r="F406" s="177" t="s">
        <v>609</v>
      </c>
      <c r="I406" s="178"/>
      <c r="L406" s="40"/>
      <c r="M406" s="179"/>
      <c r="N406" s="41"/>
      <c r="O406" s="41"/>
      <c r="P406" s="41"/>
      <c r="Q406" s="41"/>
      <c r="R406" s="41"/>
      <c r="S406" s="41"/>
      <c r="T406" s="69"/>
      <c r="AT406" s="23" t="s">
        <v>132</v>
      </c>
      <c r="AU406" s="23" t="s">
        <v>88</v>
      </c>
    </row>
    <row r="407" spans="2:65" s="10" customFormat="1" ht="13.5">
      <c r="B407" s="180"/>
      <c r="D407" s="176" t="s">
        <v>134</v>
      </c>
      <c r="E407" s="181" t="s">
        <v>5</v>
      </c>
      <c r="F407" s="182" t="s">
        <v>611</v>
      </c>
      <c r="H407" s="183">
        <v>22.05</v>
      </c>
      <c r="I407" s="184"/>
      <c r="L407" s="180"/>
      <c r="M407" s="185"/>
      <c r="N407" s="186"/>
      <c r="O407" s="186"/>
      <c r="P407" s="186"/>
      <c r="Q407" s="186"/>
      <c r="R407" s="186"/>
      <c r="S407" s="186"/>
      <c r="T407" s="187"/>
      <c r="AT407" s="181" t="s">
        <v>134</v>
      </c>
      <c r="AU407" s="181" t="s">
        <v>88</v>
      </c>
      <c r="AV407" s="10" t="s">
        <v>88</v>
      </c>
      <c r="AW407" s="10" t="s">
        <v>135</v>
      </c>
      <c r="AX407" s="10" t="s">
        <v>79</v>
      </c>
      <c r="AY407" s="181" t="s">
        <v>126</v>
      </c>
    </row>
    <row r="408" spans="2:65" s="11" customFormat="1" ht="13.5">
      <c r="B408" s="188"/>
      <c r="D408" s="176" t="s">
        <v>134</v>
      </c>
      <c r="E408" s="189" t="s">
        <v>5</v>
      </c>
      <c r="F408" s="190" t="s">
        <v>136</v>
      </c>
      <c r="H408" s="191">
        <v>22.05</v>
      </c>
      <c r="I408" s="192"/>
      <c r="L408" s="188"/>
      <c r="M408" s="193"/>
      <c r="N408" s="194"/>
      <c r="O408" s="194"/>
      <c r="P408" s="194"/>
      <c r="Q408" s="194"/>
      <c r="R408" s="194"/>
      <c r="S408" s="194"/>
      <c r="T408" s="195"/>
      <c r="AT408" s="189" t="s">
        <v>134</v>
      </c>
      <c r="AU408" s="189" t="s">
        <v>88</v>
      </c>
      <c r="AV408" s="11" t="s">
        <v>125</v>
      </c>
      <c r="AW408" s="11" t="s">
        <v>135</v>
      </c>
      <c r="AX408" s="11" t="s">
        <v>26</v>
      </c>
      <c r="AY408" s="189" t="s">
        <v>126</v>
      </c>
    </row>
    <row r="409" spans="2:65" s="1" customFormat="1" ht="25.5" customHeight="1">
      <c r="B409" s="163"/>
      <c r="C409" s="164" t="s">
        <v>612</v>
      </c>
      <c r="D409" s="164" t="s">
        <v>127</v>
      </c>
      <c r="E409" s="165" t="s">
        <v>613</v>
      </c>
      <c r="F409" s="166" t="s">
        <v>614</v>
      </c>
      <c r="G409" s="167" t="s">
        <v>252</v>
      </c>
      <c r="H409" s="168">
        <v>14.7</v>
      </c>
      <c r="I409" s="169"/>
      <c r="J409" s="170">
        <f>ROUND(I409*H409,2)</f>
        <v>0</v>
      </c>
      <c r="K409" s="166" t="s">
        <v>194</v>
      </c>
      <c r="L409" s="40"/>
      <c r="M409" s="171" t="s">
        <v>5</v>
      </c>
      <c r="N409" s="172" t="s">
        <v>50</v>
      </c>
      <c r="O409" s="41"/>
      <c r="P409" s="173">
        <f>O409*H409</f>
        <v>0</v>
      </c>
      <c r="Q409" s="173">
        <v>4.4800000000000003E-6</v>
      </c>
      <c r="R409" s="173">
        <f>Q409*H409</f>
        <v>6.5856000000000001E-5</v>
      </c>
      <c r="S409" s="173">
        <v>0</v>
      </c>
      <c r="T409" s="174">
        <f>S409*H409</f>
        <v>0</v>
      </c>
      <c r="AR409" s="23" t="s">
        <v>125</v>
      </c>
      <c r="AT409" s="23" t="s">
        <v>127</v>
      </c>
      <c r="AU409" s="23" t="s">
        <v>88</v>
      </c>
      <c r="AY409" s="23" t="s">
        <v>126</v>
      </c>
      <c r="BE409" s="175">
        <f>IF(N409="základní",J409,0)</f>
        <v>0</v>
      </c>
      <c r="BF409" s="175">
        <f>IF(N409="snížená",J409,0)</f>
        <v>0</v>
      </c>
      <c r="BG409" s="175">
        <f>IF(N409="zákl. přenesená",J409,0)</f>
        <v>0</v>
      </c>
      <c r="BH409" s="175">
        <f>IF(N409="sníž. přenesená",J409,0)</f>
        <v>0</v>
      </c>
      <c r="BI409" s="175">
        <f>IF(N409="nulová",J409,0)</f>
        <v>0</v>
      </c>
      <c r="BJ409" s="23" t="s">
        <v>26</v>
      </c>
      <c r="BK409" s="175">
        <f>ROUND(I409*H409,2)</f>
        <v>0</v>
      </c>
      <c r="BL409" s="23" t="s">
        <v>125</v>
      </c>
      <c r="BM409" s="23" t="s">
        <v>615</v>
      </c>
    </row>
    <row r="410" spans="2:65" s="1" customFormat="1" ht="27">
      <c r="B410" s="40"/>
      <c r="D410" s="176" t="s">
        <v>132</v>
      </c>
      <c r="F410" s="177" t="s">
        <v>616</v>
      </c>
      <c r="I410" s="178"/>
      <c r="L410" s="40"/>
      <c r="M410" s="179"/>
      <c r="N410" s="41"/>
      <c r="O410" s="41"/>
      <c r="P410" s="41"/>
      <c r="Q410" s="41"/>
      <c r="R410" s="41"/>
      <c r="S410" s="41"/>
      <c r="T410" s="69"/>
      <c r="AT410" s="23" t="s">
        <v>132</v>
      </c>
      <c r="AU410" s="23" t="s">
        <v>88</v>
      </c>
    </row>
    <row r="411" spans="2:65" s="10" customFormat="1" ht="13.5">
      <c r="B411" s="180"/>
      <c r="D411" s="176" t="s">
        <v>134</v>
      </c>
      <c r="E411" s="181" t="s">
        <v>5</v>
      </c>
      <c r="F411" s="182" t="s">
        <v>617</v>
      </c>
      <c r="H411" s="183">
        <v>14.7</v>
      </c>
      <c r="I411" s="184"/>
      <c r="L411" s="180"/>
      <c r="M411" s="185"/>
      <c r="N411" s="186"/>
      <c r="O411" s="186"/>
      <c r="P411" s="186"/>
      <c r="Q411" s="186"/>
      <c r="R411" s="186"/>
      <c r="S411" s="186"/>
      <c r="T411" s="187"/>
      <c r="AT411" s="181" t="s">
        <v>134</v>
      </c>
      <c r="AU411" s="181" t="s">
        <v>88</v>
      </c>
      <c r="AV411" s="10" t="s">
        <v>88</v>
      </c>
      <c r="AW411" s="10" t="s">
        <v>135</v>
      </c>
      <c r="AX411" s="10" t="s">
        <v>79</v>
      </c>
      <c r="AY411" s="181" t="s">
        <v>126</v>
      </c>
    </row>
    <row r="412" spans="2:65" s="11" customFormat="1" ht="13.5">
      <c r="B412" s="188"/>
      <c r="D412" s="176" t="s">
        <v>134</v>
      </c>
      <c r="E412" s="189" t="s">
        <v>5</v>
      </c>
      <c r="F412" s="190" t="s">
        <v>136</v>
      </c>
      <c r="H412" s="191">
        <v>14.7</v>
      </c>
      <c r="I412" s="192"/>
      <c r="L412" s="188"/>
      <c r="M412" s="193"/>
      <c r="N412" s="194"/>
      <c r="O412" s="194"/>
      <c r="P412" s="194"/>
      <c r="Q412" s="194"/>
      <c r="R412" s="194"/>
      <c r="S412" s="194"/>
      <c r="T412" s="195"/>
      <c r="AT412" s="189" t="s">
        <v>134</v>
      </c>
      <c r="AU412" s="189" t="s">
        <v>88</v>
      </c>
      <c r="AV412" s="11" t="s">
        <v>125</v>
      </c>
      <c r="AW412" s="11" t="s">
        <v>135</v>
      </c>
      <c r="AX412" s="11" t="s">
        <v>26</v>
      </c>
      <c r="AY412" s="189" t="s">
        <v>126</v>
      </c>
    </row>
    <row r="413" spans="2:65" s="1" customFormat="1" ht="16.5" customHeight="1">
      <c r="B413" s="163"/>
      <c r="C413" s="215" t="s">
        <v>618</v>
      </c>
      <c r="D413" s="215" t="s">
        <v>275</v>
      </c>
      <c r="E413" s="216" t="s">
        <v>619</v>
      </c>
      <c r="F413" s="217" t="s">
        <v>620</v>
      </c>
      <c r="G413" s="218" t="s">
        <v>202</v>
      </c>
      <c r="H413" s="219">
        <v>15.75</v>
      </c>
      <c r="I413" s="220"/>
      <c r="J413" s="221">
        <f>ROUND(I413*H413,2)</f>
        <v>0</v>
      </c>
      <c r="K413" s="217" t="s">
        <v>194</v>
      </c>
      <c r="L413" s="222"/>
      <c r="M413" s="223" t="s">
        <v>5</v>
      </c>
      <c r="N413" s="224" t="s">
        <v>50</v>
      </c>
      <c r="O413" s="41"/>
      <c r="P413" s="173">
        <f>O413*H413</f>
        <v>0</v>
      </c>
      <c r="Q413" s="173">
        <v>2.6700000000000001E-3</v>
      </c>
      <c r="R413" s="173">
        <f>Q413*H413</f>
        <v>4.20525E-2</v>
      </c>
      <c r="S413" s="173">
        <v>0</v>
      </c>
      <c r="T413" s="174">
        <f>S413*H413</f>
        <v>0</v>
      </c>
      <c r="AR413" s="23" t="s">
        <v>232</v>
      </c>
      <c r="AT413" s="23" t="s">
        <v>275</v>
      </c>
      <c r="AU413" s="23" t="s">
        <v>88</v>
      </c>
      <c r="AY413" s="23" t="s">
        <v>126</v>
      </c>
      <c r="BE413" s="175">
        <f>IF(N413="základní",J413,0)</f>
        <v>0</v>
      </c>
      <c r="BF413" s="175">
        <f>IF(N413="snížená",J413,0)</f>
        <v>0</v>
      </c>
      <c r="BG413" s="175">
        <f>IF(N413="zákl. přenesená",J413,0)</f>
        <v>0</v>
      </c>
      <c r="BH413" s="175">
        <f>IF(N413="sníž. přenesená",J413,0)</f>
        <v>0</v>
      </c>
      <c r="BI413" s="175">
        <f>IF(N413="nulová",J413,0)</f>
        <v>0</v>
      </c>
      <c r="BJ413" s="23" t="s">
        <v>26</v>
      </c>
      <c r="BK413" s="175">
        <f>ROUND(I413*H413,2)</f>
        <v>0</v>
      </c>
      <c r="BL413" s="23" t="s">
        <v>125</v>
      </c>
      <c r="BM413" s="23" t="s">
        <v>621</v>
      </c>
    </row>
    <row r="414" spans="2:65" s="1" customFormat="1" ht="13.5">
      <c r="B414" s="40"/>
      <c r="D414" s="176" t="s">
        <v>132</v>
      </c>
      <c r="F414" s="177" t="s">
        <v>622</v>
      </c>
      <c r="I414" s="178"/>
      <c r="L414" s="40"/>
      <c r="M414" s="179"/>
      <c r="N414" s="41"/>
      <c r="O414" s="41"/>
      <c r="P414" s="41"/>
      <c r="Q414" s="41"/>
      <c r="R414" s="41"/>
      <c r="S414" s="41"/>
      <c r="T414" s="69"/>
      <c r="AT414" s="23" t="s">
        <v>132</v>
      </c>
      <c r="AU414" s="23" t="s">
        <v>88</v>
      </c>
    </row>
    <row r="415" spans="2:65" s="10" customFormat="1" ht="13.5">
      <c r="B415" s="180"/>
      <c r="D415" s="176" t="s">
        <v>134</v>
      </c>
      <c r="E415" s="181" t="s">
        <v>5</v>
      </c>
      <c r="F415" s="182" t="s">
        <v>623</v>
      </c>
      <c r="H415" s="183">
        <v>15.75</v>
      </c>
      <c r="I415" s="184"/>
      <c r="L415" s="180"/>
      <c r="M415" s="185"/>
      <c r="N415" s="186"/>
      <c r="O415" s="186"/>
      <c r="P415" s="186"/>
      <c r="Q415" s="186"/>
      <c r="R415" s="186"/>
      <c r="S415" s="186"/>
      <c r="T415" s="187"/>
      <c r="AT415" s="181" t="s">
        <v>134</v>
      </c>
      <c r="AU415" s="181" t="s">
        <v>88</v>
      </c>
      <c r="AV415" s="10" t="s">
        <v>88</v>
      </c>
      <c r="AW415" s="10" t="s">
        <v>135</v>
      </c>
      <c r="AX415" s="10" t="s">
        <v>79</v>
      </c>
      <c r="AY415" s="181" t="s">
        <v>126</v>
      </c>
    </row>
    <row r="416" spans="2:65" s="11" customFormat="1" ht="13.5">
      <c r="B416" s="188"/>
      <c r="D416" s="176" t="s">
        <v>134</v>
      </c>
      <c r="E416" s="189" t="s">
        <v>5</v>
      </c>
      <c r="F416" s="190" t="s">
        <v>136</v>
      </c>
      <c r="H416" s="191">
        <v>15.75</v>
      </c>
      <c r="I416" s="192"/>
      <c r="L416" s="188"/>
      <c r="M416" s="193"/>
      <c r="N416" s="194"/>
      <c r="O416" s="194"/>
      <c r="P416" s="194"/>
      <c r="Q416" s="194"/>
      <c r="R416" s="194"/>
      <c r="S416" s="194"/>
      <c r="T416" s="195"/>
      <c r="AT416" s="189" t="s">
        <v>134</v>
      </c>
      <c r="AU416" s="189" t="s">
        <v>88</v>
      </c>
      <c r="AV416" s="11" t="s">
        <v>125</v>
      </c>
      <c r="AW416" s="11" t="s">
        <v>135</v>
      </c>
      <c r="AX416" s="11" t="s">
        <v>26</v>
      </c>
      <c r="AY416" s="189" t="s">
        <v>126</v>
      </c>
    </row>
    <row r="417" spans="2:65" s="1" customFormat="1" ht="16.5" customHeight="1">
      <c r="B417" s="163"/>
      <c r="C417" s="164" t="s">
        <v>624</v>
      </c>
      <c r="D417" s="164" t="s">
        <v>127</v>
      </c>
      <c r="E417" s="165" t="s">
        <v>625</v>
      </c>
      <c r="F417" s="166" t="s">
        <v>626</v>
      </c>
      <c r="G417" s="167" t="s">
        <v>202</v>
      </c>
      <c r="H417" s="168">
        <v>4</v>
      </c>
      <c r="I417" s="169"/>
      <c r="J417" s="170">
        <f>ROUND(I417*H417,2)</f>
        <v>0</v>
      </c>
      <c r="K417" s="166" t="s">
        <v>194</v>
      </c>
      <c r="L417" s="40"/>
      <c r="M417" s="171" t="s">
        <v>5</v>
      </c>
      <c r="N417" s="172" t="s">
        <v>50</v>
      </c>
      <c r="O417" s="41"/>
      <c r="P417" s="173">
        <f>O417*H417</f>
        <v>0</v>
      </c>
      <c r="Q417" s="173">
        <v>3.7500000000000001E-6</v>
      </c>
      <c r="R417" s="173">
        <f>Q417*H417</f>
        <v>1.5E-5</v>
      </c>
      <c r="S417" s="173">
        <v>0</v>
      </c>
      <c r="T417" s="174">
        <f>S417*H417</f>
        <v>0</v>
      </c>
      <c r="AR417" s="23" t="s">
        <v>125</v>
      </c>
      <c r="AT417" s="23" t="s">
        <v>127</v>
      </c>
      <c r="AU417" s="23" t="s">
        <v>88</v>
      </c>
      <c r="AY417" s="23" t="s">
        <v>126</v>
      </c>
      <c r="BE417" s="175">
        <f>IF(N417="základní",J417,0)</f>
        <v>0</v>
      </c>
      <c r="BF417" s="175">
        <f>IF(N417="snížená",J417,0)</f>
        <v>0</v>
      </c>
      <c r="BG417" s="175">
        <f>IF(N417="zákl. přenesená",J417,0)</f>
        <v>0</v>
      </c>
      <c r="BH417" s="175">
        <f>IF(N417="sníž. přenesená",J417,0)</f>
        <v>0</v>
      </c>
      <c r="BI417" s="175">
        <f>IF(N417="nulová",J417,0)</f>
        <v>0</v>
      </c>
      <c r="BJ417" s="23" t="s">
        <v>26</v>
      </c>
      <c r="BK417" s="175">
        <f>ROUND(I417*H417,2)</f>
        <v>0</v>
      </c>
      <c r="BL417" s="23" t="s">
        <v>125</v>
      </c>
      <c r="BM417" s="23" t="s">
        <v>627</v>
      </c>
    </row>
    <row r="418" spans="2:65" s="1" customFormat="1" ht="27">
      <c r="B418" s="40"/>
      <c r="D418" s="176" t="s">
        <v>132</v>
      </c>
      <c r="F418" s="177" t="s">
        <v>628</v>
      </c>
      <c r="I418" s="178"/>
      <c r="L418" s="40"/>
      <c r="M418" s="179"/>
      <c r="N418" s="41"/>
      <c r="O418" s="41"/>
      <c r="P418" s="41"/>
      <c r="Q418" s="41"/>
      <c r="R418" s="41"/>
      <c r="S418" s="41"/>
      <c r="T418" s="69"/>
      <c r="AT418" s="23" t="s">
        <v>132</v>
      </c>
      <c r="AU418" s="23" t="s">
        <v>88</v>
      </c>
    </row>
    <row r="419" spans="2:65" s="10" customFormat="1" ht="13.5">
      <c r="B419" s="180"/>
      <c r="D419" s="176" t="s">
        <v>134</v>
      </c>
      <c r="E419" s="181" t="s">
        <v>5</v>
      </c>
      <c r="F419" s="182" t="s">
        <v>629</v>
      </c>
      <c r="H419" s="183">
        <v>4</v>
      </c>
      <c r="I419" s="184"/>
      <c r="L419" s="180"/>
      <c r="M419" s="185"/>
      <c r="N419" s="186"/>
      <c r="O419" s="186"/>
      <c r="P419" s="186"/>
      <c r="Q419" s="186"/>
      <c r="R419" s="186"/>
      <c r="S419" s="186"/>
      <c r="T419" s="187"/>
      <c r="AT419" s="181" t="s">
        <v>134</v>
      </c>
      <c r="AU419" s="181" t="s">
        <v>88</v>
      </c>
      <c r="AV419" s="10" t="s">
        <v>88</v>
      </c>
      <c r="AW419" s="10" t="s">
        <v>135</v>
      </c>
      <c r="AX419" s="10" t="s">
        <v>79</v>
      </c>
      <c r="AY419" s="181" t="s">
        <v>126</v>
      </c>
    </row>
    <row r="420" spans="2:65" s="11" customFormat="1" ht="13.5">
      <c r="B420" s="188"/>
      <c r="D420" s="176" t="s">
        <v>134</v>
      </c>
      <c r="E420" s="189" t="s">
        <v>5</v>
      </c>
      <c r="F420" s="190" t="s">
        <v>136</v>
      </c>
      <c r="H420" s="191">
        <v>4</v>
      </c>
      <c r="I420" s="192"/>
      <c r="L420" s="188"/>
      <c r="M420" s="193"/>
      <c r="N420" s="194"/>
      <c r="O420" s="194"/>
      <c r="P420" s="194"/>
      <c r="Q420" s="194"/>
      <c r="R420" s="194"/>
      <c r="S420" s="194"/>
      <c r="T420" s="195"/>
      <c r="AT420" s="189" t="s">
        <v>134</v>
      </c>
      <c r="AU420" s="189" t="s">
        <v>88</v>
      </c>
      <c r="AV420" s="11" t="s">
        <v>125</v>
      </c>
      <c r="AW420" s="11" t="s">
        <v>135</v>
      </c>
      <c r="AX420" s="11" t="s">
        <v>26</v>
      </c>
      <c r="AY420" s="189" t="s">
        <v>126</v>
      </c>
    </row>
    <row r="421" spans="2:65" s="1" customFormat="1" ht="16.5" customHeight="1">
      <c r="B421" s="163"/>
      <c r="C421" s="215" t="s">
        <v>630</v>
      </c>
      <c r="D421" s="215" t="s">
        <v>275</v>
      </c>
      <c r="E421" s="216" t="s">
        <v>631</v>
      </c>
      <c r="F421" s="217" t="s">
        <v>632</v>
      </c>
      <c r="G421" s="218" t="s">
        <v>202</v>
      </c>
      <c r="H421" s="219">
        <v>4.2</v>
      </c>
      <c r="I421" s="220"/>
      <c r="J421" s="221">
        <f>ROUND(I421*H421,2)</f>
        <v>0</v>
      </c>
      <c r="K421" s="217" t="s">
        <v>194</v>
      </c>
      <c r="L421" s="222"/>
      <c r="M421" s="223" t="s">
        <v>5</v>
      </c>
      <c r="N421" s="224" t="s">
        <v>50</v>
      </c>
      <c r="O421" s="41"/>
      <c r="P421" s="173">
        <f>O421*H421</f>
        <v>0</v>
      </c>
      <c r="Q421" s="173">
        <v>6.4000000000000005E-4</v>
      </c>
      <c r="R421" s="173">
        <f>Q421*H421</f>
        <v>2.6880000000000003E-3</v>
      </c>
      <c r="S421" s="173">
        <v>0</v>
      </c>
      <c r="T421" s="174">
        <f>S421*H421</f>
        <v>0</v>
      </c>
      <c r="AR421" s="23" t="s">
        <v>232</v>
      </c>
      <c r="AT421" s="23" t="s">
        <v>275</v>
      </c>
      <c r="AU421" s="23" t="s">
        <v>88</v>
      </c>
      <c r="AY421" s="23" t="s">
        <v>126</v>
      </c>
      <c r="BE421" s="175">
        <f>IF(N421="základní",J421,0)</f>
        <v>0</v>
      </c>
      <c r="BF421" s="175">
        <f>IF(N421="snížená",J421,0)</f>
        <v>0</v>
      </c>
      <c r="BG421" s="175">
        <f>IF(N421="zákl. přenesená",J421,0)</f>
        <v>0</v>
      </c>
      <c r="BH421" s="175">
        <f>IF(N421="sníž. přenesená",J421,0)</f>
        <v>0</v>
      </c>
      <c r="BI421" s="175">
        <f>IF(N421="nulová",J421,0)</f>
        <v>0</v>
      </c>
      <c r="BJ421" s="23" t="s">
        <v>26</v>
      </c>
      <c r="BK421" s="175">
        <f>ROUND(I421*H421,2)</f>
        <v>0</v>
      </c>
      <c r="BL421" s="23" t="s">
        <v>125</v>
      </c>
      <c r="BM421" s="23" t="s">
        <v>633</v>
      </c>
    </row>
    <row r="422" spans="2:65" s="1" customFormat="1" ht="13.5">
      <c r="B422" s="40"/>
      <c r="D422" s="176" t="s">
        <v>132</v>
      </c>
      <c r="F422" s="177" t="s">
        <v>634</v>
      </c>
      <c r="I422" s="178"/>
      <c r="L422" s="40"/>
      <c r="M422" s="179"/>
      <c r="N422" s="41"/>
      <c r="O422" s="41"/>
      <c r="P422" s="41"/>
      <c r="Q422" s="41"/>
      <c r="R422" s="41"/>
      <c r="S422" s="41"/>
      <c r="T422" s="69"/>
      <c r="AT422" s="23" t="s">
        <v>132</v>
      </c>
      <c r="AU422" s="23" t="s">
        <v>88</v>
      </c>
    </row>
    <row r="423" spans="2:65" s="10" customFormat="1" ht="13.5">
      <c r="B423" s="180"/>
      <c r="D423" s="176" t="s">
        <v>134</v>
      </c>
      <c r="E423" s="181" t="s">
        <v>5</v>
      </c>
      <c r="F423" s="182" t="s">
        <v>635</v>
      </c>
      <c r="H423" s="183">
        <v>4.2</v>
      </c>
      <c r="I423" s="184"/>
      <c r="L423" s="180"/>
      <c r="M423" s="185"/>
      <c r="N423" s="186"/>
      <c r="O423" s="186"/>
      <c r="P423" s="186"/>
      <c r="Q423" s="186"/>
      <c r="R423" s="186"/>
      <c r="S423" s="186"/>
      <c r="T423" s="187"/>
      <c r="AT423" s="181" t="s">
        <v>134</v>
      </c>
      <c r="AU423" s="181" t="s">
        <v>88</v>
      </c>
      <c r="AV423" s="10" t="s">
        <v>88</v>
      </c>
      <c r="AW423" s="10" t="s">
        <v>135</v>
      </c>
      <c r="AX423" s="10" t="s">
        <v>79</v>
      </c>
      <c r="AY423" s="181" t="s">
        <v>126</v>
      </c>
    </row>
    <row r="424" spans="2:65" s="11" customFormat="1" ht="13.5">
      <c r="B424" s="188"/>
      <c r="D424" s="176" t="s">
        <v>134</v>
      </c>
      <c r="E424" s="189" t="s">
        <v>5</v>
      </c>
      <c r="F424" s="190" t="s">
        <v>136</v>
      </c>
      <c r="H424" s="191">
        <v>4.2</v>
      </c>
      <c r="I424" s="192"/>
      <c r="L424" s="188"/>
      <c r="M424" s="193"/>
      <c r="N424" s="194"/>
      <c r="O424" s="194"/>
      <c r="P424" s="194"/>
      <c r="Q424" s="194"/>
      <c r="R424" s="194"/>
      <c r="S424" s="194"/>
      <c r="T424" s="195"/>
      <c r="AT424" s="189" t="s">
        <v>134</v>
      </c>
      <c r="AU424" s="189" t="s">
        <v>88</v>
      </c>
      <c r="AV424" s="11" t="s">
        <v>125</v>
      </c>
      <c r="AW424" s="11" t="s">
        <v>135</v>
      </c>
      <c r="AX424" s="11" t="s">
        <v>26</v>
      </c>
      <c r="AY424" s="189" t="s">
        <v>126</v>
      </c>
    </row>
    <row r="425" spans="2:65" s="1" customFormat="1" ht="16.5" customHeight="1">
      <c r="B425" s="163"/>
      <c r="C425" s="164" t="s">
        <v>636</v>
      </c>
      <c r="D425" s="164" t="s">
        <v>127</v>
      </c>
      <c r="E425" s="165" t="s">
        <v>637</v>
      </c>
      <c r="F425" s="166" t="s">
        <v>638</v>
      </c>
      <c r="G425" s="167" t="s">
        <v>202</v>
      </c>
      <c r="H425" s="168">
        <v>2</v>
      </c>
      <c r="I425" s="169"/>
      <c r="J425" s="170">
        <f>ROUND(I425*H425,2)</f>
        <v>0</v>
      </c>
      <c r="K425" s="166" t="s">
        <v>194</v>
      </c>
      <c r="L425" s="40"/>
      <c r="M425" s="171" t="s">
        <v>5</v>
      </c>
      <c r="N425" s="172" t="s">
        <v>50</v>
      </c>
      <c r="O425" s="41"/>
      <c r="P425" s="173">
        <f>O425*H425</f>
        <v>0</v>
      </c>
      <c r="Q425" s="173">
        <v>0.34089999999999998</v>
      </c>
      <c r="R425" s="173">
        <f>Q425*H425</f>
        <v>0.68179999999999996</v>
      </c>
      <c r="S425" s="173">
        <v>0</v>
      </c>
      <c r="T425" s="174">
        <f>S425*H425</f>
        <v>0</v>
      </c>
      <c r="AR425" s="23" t="s">
        <v>125</v>
      </c>
      <c r="AT425" s="23" t="s">
        <v>127</v>
      </c>
      <c r="AU425" s="23" t="s">
        <v>88</v>
      </c>
      <c r="AY425" s="23" t="s">
        <v>126</v>
      </c>
      <c r="BE425" s="175">
        <f>IF(N425="základní",J425,0)</f>
        <v>0</v>
      </c>
      <c r="BF425" s="175">
        <f>IF(N425="snížená",J425,0)</f>
        <v>0</v>
      </c>
      <c r="BG425" s="175">
        <f>IF(N425="zákl. přenesená",J425,0)</f>
        <v>0</v>
      </c>
      <c r="BH425" s="175">
        <f>IF(N425="sníž. přenesená",J425,0)</f>
        <v>0</v>
      </c>
      <c r="BI425" s="175">
        <f>IF(N425="nulová",J425,0)</f>
        <v>0</v>
      </c>
      <c r="BJ425" s="23" t="s">
        <v>26</v>
      </c>
      <c r="BK425" s="175">
        <f>ROUND(I425*H425,2)</f>
        <v>0</v>
      </c>
      <c r="BL425" s="23" t="s">
        <v>125</v>
      </c>
      <c r="BM425" s="23" t="s">
        <v>639</v>
      </c>
    </row>
    <row r="426" spans="2:65" s="1" customFormat="1" ht="13.5">
      <c r="B426" s="40"/>
      <c r="D426" s="176" t="s">
        <v>132</v>
      </c>
      <c r="F426" s="177" t="s">
        <v>638</v>
      </c>
      <c r="I426" s="178"/>
      <c r="L426" s="40"/>
      <c r="M426" s="179"/>
      <c r="N426" s="41"/>
      <c r="O426" s="41"/>
      <c r="P426" s="41"/>
      <c r="Q426" s="41"/>
      <c r="R426" s="41"/>
      <c r="S426" s="41"/>
      <c r="T426" s="69"/>
      <c r="AT426" s="23" t="s">
        <v>132</v>
      </c>
      <c r="AU426" s="23" t="s">
        <v>88</v>
      </c>
    </row>
    <row r="427" spans="2:65" s="10" customFormat="1" ht="13.5">
      <c r="B427" s="180"/>
      <c r="D427" s="176" t="s">
        <v>134</v>
      </c>
      <c r="E427" s="181" t="s">
        <v>5</v>
      </c>
      <c r="F427" s="182" t="s">
        <v>640</v>
      </c>
      <c r="H427" s="183">
        <v>2</v>
      </c>
      <c r="I427" s="184"/>
      <c r="L427" s="180"/>
      <c r="M427" s="185"/>
      <c r="N427" s="186"/>
      <c r="O427" s="186"/>
      <c r="P427" s="186"/>
      <c r="Q427" s="186"/>
      <c r="R427" s="186"/>
      <c r="S427" s="186"/>
      <c r="T427" s="187"/>
      <c r="AT427" s="181" t="s">
        <v>134</v>
      </c>
      <c r="AU427" s="181" t="s">
        <v>88</v>
      </c>
      <c r="AV427" s="10" t="s">
        <v>88</v>
      </c>
      <c r="AW427" s="10" t="s">
        <v>135</v>
      </c>
      <c r="AX427" s="10" t="s">
        <v>79</v>
      </c>
      <c r="AY427" s="181" t="s">
        <v>126</v>
      </c>
    </row>
    <row r="428" spans="2:65" s="11" customFormat="1" ht="13.5">
      <c r="B428" s="188"/>
      <c r="D428" s="176" t="s">
        <v>134</v>
      </c>
      <c r="E428" s="189" t="s">
        <v>5</v>
      </c>
      <c r="F428" s="190" t="s">
        <v>136</v>
      </c>
      <c r="H428" s="191">
        <v>2</v>
      </c>
      <c r="I428" s="192"/>
      <c r="L428" s="188"/>
      <c r="M428" s="193"/>
      <c r="N428" s="194"/>
      <c r="O428" s="194"/>
      <c r="P428" s="194"/>
      <c r="Q428" s="194"/>
      <c r="R428" s="194"/>
      <c r="S428" s="194"/>
      <c r="T428" s="195"/>
      <c r="AT428" s="189" t="s">
        <v>134</v>
      </c>
      <c r="AU428" s="189" t="s">
        <v>88</v>
      </c>
      <c r="AV428" s="11" t="s">
        <v>125</v>
      </c>
      <c r="AW428" s="11" t="s">
        <v>135</v>
      </c>
      <c r="AX428" s="11" t="s">
        <v>26</v>
      </c>
      <c r="AY428" s="189" t="s">
        <v>126</v>
      </c>
    </row>
    <row r="429" spans="2:65" s="1" customFormat="1" ht="16.5" customHeight="1">
      <c r="B429" s="163"/>
      <c r="C429" s="215" t="s">
        <v>641</v>
      </c>
      <c r="D429" s="215" t="s">
        <v>275</v>
      </c>
      <c r="E429" s="216" t="s">
        <v>642</v>
      </c>
      <c r="F429" s="217" t="s">
        <v>643</v>
      </c>
      <c r="G429" s="218" t="s">
        <v>202</v>
      </c>
      <c r="H429" s="219">
        <v>2</v>
      </c>
      <c r="I429" s="220"/>
      <c r="J429" s="221">
        <f>ROUND(I429*H429,2)</f>
        <v>0</v>
      </c>
      <c r="K429" s="217" t="s">
        <v>194</v>
      </c>
      <c r="L429" s="222"/>
      <c r="M429" s="223" t="s">
        <v>5</v>
      </c>
      <c r="N429" s="224" t="s">
        <v>50</v>
      </c>
      <c r="O429" s="41"/>
      <c r="P429" s="173">
        <f>O429*H429</f>
        <v>0</v>
      </c>
      <c r="Q429" s="173">
        <v>7.1999999999999995E-2</v>
      </c>
      <c r="R429" s="173">
        <f>Q429*H429</f>
        <v>0.14399999999999999</v>
      </c>
      <c r="S429" s="173">
        <v>0</v>
      </c>
      <c r="T429" s="174">
        <f>S429*H429</f>
        <v>0</v>
      </c>
      <c r="AR429" s="23" t="s">
        <v>232</v>
      </c>
      <c r="AT429" s="23" t="s">
        <v>275</v>
      </c>
      <c r="AU429" s="23" t="s">
        <v>88</v>
      </c>
      <c r="AY429" s="23" t="s">
        <v>126</v>
      </c>
      <c r="BE429" s="175">
        <f>IF(N429="základní",J429,0)</f>
        <v>0</v>
      </c>
      <c r="BF429" s="175">
        <f>IF(N429="snížená",J429,0)</f>
        <v>0</v>
      </c>
      <c r="BG429" s="175">
        <f>IF(N429="zákl. přenesená",J429,0)</f>
        <v>0</v>
      </c>
      <c r="BH429" s="175">
        <f>IF(N429="sníž. přenesená",J429,0)</f>
        <v>0</v>
      </c>
      <c r="BI429" s="175">
        <f>IF(N429="nulová",J429,0)</f>
        <v>0</v>
      </c>
      <c r="BJ429" s="23" t="s">
        <v>26</v>
      </c>
      <c r="BK429" s="175">
        <f>ROUND(I429*H429,2)</f>
        <v>0</v>
      </c>
      <c r="BL429" s="23" t="s">
        <v>125</v>
      </c>
      <c r="BM429" s="23" t="s">
        <v>644</v>
      </c>
    </row>
    <row r="430" spans="2:65" s="1" customFormat="1" ht="13.5">
      <c r="B430" s="40"/>
      <c r="D430" s="176" t="s">
        <v>132</v>
      </c>
      <c r="F430" s="177" t="s">
        <v>643</v>
      </c>
      <c r="I430" s="178"/>
      <c r="L430" s="40"/>
      <c r="M430" s="179"/>
      <c r="N430" s="41"/>
      <c r="O430" s="41"/>
      <c r="P430" s="41"/>
      <c r="Q430" s="41"/>
      <c r="R430" s="41"/>
      <c r="S430" s="41"/>
      <c r="T430" s="69"/>
      <c r="AT430" s="23" t="s">
        <v>132</v>
      </c>
      <c r="AU430" s="23" t="s">
        <v>88</v>
      </c>
    </row>
    <row r="431" spans="2:65" s="10" customFormat="1" ht="13.5">
      <c r="B431" s="180"/>
      <c r="D431" s="176" t="s">
        <v>134</v>
      </c>
      <c r="E431" s="181" t="s">
        <v>5</v>
      </c>
      <c r="F431" s="182" t="s">
        <v>645</v>
      </c>
      <c r="H431" s="183">
        <v>2</v>
      </c>
      <c r="I431" s="184"/>
      <c r="L431" s="180"/>
      <c r="M431" s="185"/>
      <c r="N431" s="186"/>
      <c r="O431" s="186"/>
      <c r="P431" s="186"/>
      <c r="Q431" s="186"/>
      <c r="R431" s="186"/>
      <c r="S431" s="186"/>
      <c r="T431" s="187"/>
      <c r="AT431" s="181" t="s">
        <v>134</v>
      </c>
      <c r="AU431" s="181" t="s">
        <v>88</v>
      </c>
      <c r="AV431" s="10" t="s">
        <v>88</v>
      </c>
      <c r="AW431" s="10" t="s">
        <v>135</v>
      </c>
      <c r="AX431" s="10" t="s">
        <v>79</v>
      </c>
      <c r="AY431" s="181" t="s">
        <v>126</v>
      </c>
    </row>
    <row r="432" spans="2:65" s="11" customFormat="1" ht="13.5">
      <c r="B432" s="188"/>
      <c r="D432" s="176" t="s">
        <v>134</v>
      </c>
      <c r="E432" s="189" t="s">
        <v>5</v>
      </c>
      <c r="F432" s="190" t="s">
        <v>136</v>
      </c>
      <c r="H432" s="191">
        <v>2</v>
      </c>
      <c r="I432" s="192"/>
      <c r="L432" s="188"/>
      <c r="M432" s="193"/>
      <c r="N432" s="194"/>
      <c r="O432" s="194"/>
      <c r="P432" s="194"/>
      <c r="Q432" s="194"/>
      <c r="R432" s="194"/>
      <c r="S432" s="194"/>
      <c r="T432" s="195"/>
      <c r="AT432" s="189" t="s">
        <v>134</v>
      </c>
      <c r="AU432" s="189" t="s">
        <v>88</v>
      </c>
      <c r="AV432" s="11" t="s">
        <v>125</v>
      </c>
      <c r="AW432" s="11" t="s">
        <v>135</v>
      </c>
      <c r="AX432" s="11" t="s">
        <v>26</v>
      </c>
      <c r="AY432" s="189" t="s">
        <v>126</v>
      </c>
    </row>
    <row r="433" spans="2:65" s="1" customFormat="1" ht="25.5" customHeight="1">
      <c r="B433" s="163"/>
      <c r="C433" s="215" t="s">
        <v>646</v>
      </c>
      <c r="D433" s="215" t="s">
        <v>275</v>
      </c>
      <c r="E433" s="216" t="s">
        <v>647</v>
      </c>
      <c r="F433" s="217" t="s">
        <v>648</v>
      </c>
      <c r="G433" s="218" t="s">
        <v>202</v>
      </c>
      <c r="H433" s="219">
        <v>2</v>
      </c>
      <c r="I433" s="220"/>
      <c r="J433" s="221">
        <f>ROUND(I433*H433,2)</f>
        <v>0</v>
      </c>
      <c r="K433" s="217" t="s">
        <v>194</v>
      </c>
      <c r="L433" s="222"/>
      <c r="M433" s="223" t="s">
        <v>5</v>
      </c>
      <c r="N433" s="224" t="s">
        <v>50</v>
      </c>
      <c r="O433" s="41"/>
      <c r="P433" s="173">
        <f>O433*H433</f>
        <v>0</v>
      </c>
      <c r="Q433" s="173">
        <v>0.08</v>
      </c>
      <c r="R433" s="173">
        <f>Q433*H433</f>
        <v>0.16</v>
      </c>
      <c r="S433" s="173">
        <v>0</v>
      </c>
      <c r="T433" s="174">
        <f>S433*H433</f>
        <v>0</v>
      </c>
      <c r="AR433" s="23" t="s">
        <v>232</v>
      </c>
      <c r="AT433" s="23" t="s">
        <v>275</v>
      </c>
      <c r="AU433" s="23" t="s">
        <v>88</v>
      </c>
      <c r="AY433" s="23" t="s">
        <v>126</v>
      </c>
      <c r="BE433" s="175">
        <f>IF(N433="základní",J433,0)</f>
        <v>0</v>
      </c>
      <c r="BF433" s="175">
        <f>IF(N433="snížená",J433,0)</f>
        <v>0</v>
      </c>
      <c r="BG433" s="175">
        <f>IF(N433="zákl. přenesená",J433,0)</f>
        <v>0</v>
      </c>
      <c r="BH433" s="175">
        <f>IF(N433="sníž. přenesená",J433,0)</f>
        <v>0</v>
      </c>
      <c r="BI433" s="175">
        <f>IF(N433="nulová",J433,0)</f>
        <v>0</v>
      </c>
      <c r="BJ433" s="23" t="s">
        <v>26</v>
      </c>
      <c r="BK433" s="175">
        <f>ROUND(I433*H433,2)</f>
        <v>0</v>
      </c>
      <c r="BL433" s="23" t="s">
        <v>125</v>
      </c>
      <c r="BM433" s="23" t="s">
        <v>649</v>
      </c>
    </row>
    <row r="434" spans="2:65" s="1" customFormat="1" ht="27">
      <c r="B434" s="40"/>
      <c r="D434" s="176" t="s">
        <v>132</v>
      </c>
      <c r="F434" s="177" t="s">
        <v>650</v>
      </c>
      <c r="I434" s="178"/>
      <c r="L434" s="40"/>
      <c r="M434" s="179"/>
      <c r="N434" s="41"/>
      <c r="O434" s="41"/>
      <c r="P434" s="41"/>
      <c r="Q434" s="41"/>
      <c r="R434" s="41"/>
      <c r="S434" s="41"/>
      <c r="T434" s="69"/>
      <c r="AT434" s="23" t="s">
        <v>132</v>
      </c>
      <c r="AU434" s="23" t="s">
        <v>88</v>
      </c>
    </row>
    <row r="435" spans="2:65" s="10" customFormat="1" ht="13.5">
      <c r="B435" s="180"/>
      <c r="D435" s="176" t="s">
        <v>134</v>
      </c>
      <c r="E435" s="181" t="s">
        <v>5</v>
      </c>
      <c r="F435" s="182" t="s">
        <v>645</v>
      </c>
      <c r="H435" s="183">
        <v>2</v>
      </c>
      <c r="I435" s="184"/>
      <c r="L435" s="180"/>
      <c r="M435" s="185"/>
      <c r="N435" s="186"/>
      <c r="O435" s="186"/>
      <c r="P435" s="186"/>
      <c r="Q435" s="186"/>
      <c r="R435" s="186"/>
      <c r="S435" s="186"/>
      <c r="T435" s="187"/>
      <c r="AT435" s="181" t="s">
        <v>134</v>
      </c>
      <c r="AU435" s="181" t="s">
        <v>88</v>
      </c>
      <c r="AV435" s="10" t="s">
        <v>88</v>
      </c>
      <c r="AW435" s="10" t="s">
        <v>135</v>
      </c>
      <c r="AX435" s="10" t="s">
        <v>79</v>
      </c>
      <c r="AY435" s="181" t="s">
        <v>126</v>
      </c>
    </row>
    <row r="436" spans="2:65" s="11" customFormat="1" ht="13.5">
      <c r="B436" s="188"/>
      <c r="D436" s="176" t="s">
        <v>134</v>
      </c>
      <c r="E436" s="189" t="s">
        <v>5</v>
      </c>
      <c r="F436" s="190" t="s">
        <v>136</v>
      </c>
      <c r="H436" s="191">
        <v>2</v>
      </c>
      <c r="I436" s="192"/>
      <c r="L436" s="188"/>
      <c r="M436" s="193"/>
      <c r="N436" s="194"/>
      <c r="O436" s="194"/>
      <c r="P436" s="194"/>
      <c r="Q436" s="194"/>
      <c r="R436" s="194"/>
      <c r="S436" s="194"/>
      <c r="T436" s="195"/>
      <c r="AT436" s="189" t="s">
        <v>134</v>
      </c>
      <c r="AU436" s="189" t="s">
        <v>88</v>
      </c>
      <c r="AV436" s="11" t="s">
        <v>125</v>
      </c>
      <c r="AW436" s="11" t="s">
        <v>135</v>
      </c>
      <c r="AX436" s="11" t="s">
        <v>26</v>
      </c>
      <c r="AY436" s="189" t="s">
        <v>126</v>
      </c>
    </row>
    <row r="437" spans="2:65" s="1" customFormat="1" ht="16.5" customHeight="1">
      <c r="B437" s="163"/>
      <c r="C437" s="215" t="s">
        <v>651</v>
      </c>
      <c r="D437" s="215" t="s">
        <v>275</v>
      </c>
      <c r="E437" s="216" t="s">
        <v>652</v>
      </c>
      <c r="F437" s="217" t="s">
        <v>653</v>
      </c>
      <c r="G437" s="218" t="s">
        <v>202</v>
      </c>
      <c r="H437" s="219">
        <v>2</v>
      </c>
      <c r="I437" s="220"/>
      <c r="J437" s="221">
        <f>ROUND(I437*H437,2)</f>
        <v>0</v>
      </c>
      <c r="K437" s="217" t="s">
        <v>194</v>
      </c>
      <c r="L437" s="222"/>
      <c r="M437" s="223" t="s">
        <v>5</v>
      </c>
      <c r="N437" s="224" t="s">
        <v>50</v>
      </c>
      <c r="O437" s="41"/>
      <c r="P437" s="173">
        <f>O437*H437</f>
        <v>0</v>
      </c>
      <c r="Q437" s="173">
        <v>0.111</v>
      </c>
      <c r="R437" s="173">
        <f>Q437*H437</f>
        <v>0.222</v>
      </c>
      <c r="S437" s="173">
        <v>0</v>
      </c>
      <c r="T437" s="174">
        <f>S437*H437</f>
        <v>0</v>
      </c>
      <c r="AR437" s="23" t="s">
        <v>232</v>
      </c>
      <c r="AT437" s="23" t="s">
        <v>275</v>
      </c>
      <c r="AU437" s="23" t="s">
        <v>88</v>
      </c>
      <c r="AY437" s="23" t="s">
        <v>126</v>
      </c>
      <c r="BE437" s="175">
        <f>IF(N437="základní",J437,0)</f>
        <v>0</v>
      </c>
      <c r="BF437" s="175">
        <f>IF(N437="snížená",J437,0)</f>
        <v>0</v>
      </c>
      <c r="BG437" s="175">
        <f>IF(N437="zákl. přenesená",J437,0)</f>
        <v>0</v>
      </c>
      <c r="BH437" s="175">
        <f>IF(N437="sníž. přenesená",J437,0)</f>
        <v>0</v>
      </c>
      <c r="BI437" s="175">
        <f>IF(N437="nulová",J437,0)</f>
        <v>0</v>
      </c>
      <c r="BJ437" s="23" t="s">
        <v>26</v>
      </c>
      <c r="BK437" s="175">
        <f>ROUND(I437*H437,2)</f>
        <v>0</v>
      </c>
      <c r="BL437" s="23" t="s">
        <v>125</v>
      </c>
      <c r="BM437" s="23" t="s">
        <v>654</v>
      </c>
    </row>
    <row r="438" spans="2:65" s="1" customFormat="1" ht="27">
      <c r="B438" s="40"/>
      <c r="D438" s="176" t="s">
        <v>132</v>
      </c>
      <c r="F438" s="177" t="s">
        <v>655</v>
      </c>
      <c r="I438" s="178"/>
      <c r="L438" s="40"/>
      <c r="M438" s="179"/>
      <c r="N438" s="41"/>
      <c r="O438" s="41"/>
      <c r="P438" s="41"/>
      <c r="Q438" s="41"/>
      <c r="R438" s="41"/>
      <c r="S438" s="41"/>
      <c r="T438" s="69"/>
      <c r="AT438" s="23" t="s">
        <v>132</v>
      </c>
      <c r="AU438" s="23" t="s">
        <v>88</v>
      </c>
    </row>
    <row r="439" spans="2:65" s="10" customFormat="1" ht="13.5">
      <c r="B439" s="180"/>
      <c r="D439" s="176" t="s">
        <v>134</v>
      </c>
      <c r="E439" s="181" t="s">
        <v>5</v>
      </c>
      <c r="F439" s="182" t="s">
        <v>645</v>
      </c>
      <c r="H439" s="183">
        <v>2</v>
      </c>
      <c r="I439" s="184"/>
      <c r="L439" s="180"/>
      <c r="M439" s="185"/>
      <c r="N439" s="186"/>
      <c r="O439" s="186"/>
      <c r="P439" s="186"/>
      <c r="Q439" s="186"/>
      <c r="R439" s="186"/>
      <c r="S439" s="186"/>
      <c r="T439" s="187"/>
      <c r="AT439" s="181" t="s">
        <v>134</v>
      </c>
      <c r="AU439" s="181" t="s">
        <v>88</v>
      </c>
      <c r="AV439" s="10" t="s">
        <v>88</v>
      </c>
      <c r="AW439" s="10" t="s">
        <v>135</v>
      </c>
      <c r="AX439" s="10" t="s">
        <v>79</v>
      </c>
      <c r="AY439" s="181" t="s">
        <v>126</v>
      </c>
    </row>
    <row r="440" spans="2:65" s="11" customFormat="1" ht="13.5">
      <c r="B440" s="188"/>
      <c r="D440" s="176" t="s">
        <v>134</v>
      </c>
      <c r="E440" s="189" t="s">
        <v>5</v>
      </c>
      <c r="F440" s="190" t="s">
        <v>136</v>
      </c>
      <c r="H440" s="191">
        <v>2</v>
      </c>
      <c r="I440" s="192"/>
      <c r="L440" s="188"/>
      <c r="M440" s="193"/>
      <c r="N440" s="194"/>
      <c r="O440" s="194"/>
      <c r="P440" s="194"/>
      <c r="Q440" s="194"/>
      <c r="R440" s="194"/>
      <c r="S440" s="194"/>
      <c r="T440" s="195"/>
      <c r="AT440" s="189" t="s">
        <v>134</v>
      </c>
      <c r="AU440" s="189" t="s">
        <v>88</v>
      </c>
      <c r="AV440" s="11" t="s">
        <v>125</v>
      </c>
      <c r="AW440" s="11" t="s">
        <v>135</v>
      </c>
      <c r="AX440" s="11" t="s">
        <v>26</v>
      </c>
      <c r="AY440" s="189" t="s">
        <v>126</v>
      </c>
    </row>
    <row r="441" spans="2:65" s="1" customFormat="1" ht="16.5" customHeight="1">
      <c r="B441" s="163"/>
      <c r="C441" s="215" t="s">
        <v>656</v>
      </c>
      <c r="D441" s="215" t="s">
        <v>275</v>
      </c>
      <c r="E441" s="216" t="s">
        <v>657</v>
      </c>
      <c r="F441" s="217" t="s">
        <v>658</v>
      </c>
      <c r="G441" s="218" t="s">
        <v>202</v>
      </c>
      <c r="H441" s="219">
        <v>2</v>
      </c>
      <c r="I441" s="220"/>
      <c r="J441" s="221">
        <f>ROUND(I441*H441,2)</f>
        <v>0</v>
      </c>
      <c r="K441" s="217" t="s">
        <v>194</v>
      </c>
      <c r="L441" s="222"/>
      <c r="M441" s="223" t="s">
        <v>5</v>
      </c>
      <c r="N441" s="224" t="s">
        <v>50</v>
      </c>
      <c r="O441" s="41"/>
      <c r="P441" s="173">
        <f>O441*H441</f>
        <v>0</v>
      </c>
      <c r="Q441" s="173">
        <v>2.7E-2</v>
      </c>
      <c r="R441" s="173">
        <f>Q441*H441</f>
        <v>5.3999999999999999E-2</v>
      </c>
      <c r="S441" s="173">
        <v>0</v>
      </c>
      <c r="T441" s="174">
        <f>S441*H441</f>
        <v>0</v>
      </c>
      <c r="AR441" s="23" t="s">
        <v>232</v>
      </c>
      <c r="AT441" s="23" t="s">
        <v>275</v>
      </c>
      <c r="AU441" s="23" t="s">
        <v>88</v>
      </c>
      <c r="AY441" s="23" t="s">
        <v>126</v>
      </c>
      <c r="BE441" s="175">
        <f>IF(N441="základní",J441,0)</f>
        <v>0</v>
      </c>
      <c r="BF441" s="175">
        <f>IF(N441="snížená",J441,0)</f>
        <v>0</v>
      </c>
      <c r="BG441" s="175">
        <f>IF(N441="zákl. přenesená",J441,0)</f>
        <v>0</v>
      </c>
      <c r="BH441" s="175">
        <f>IF(N441="sníž. přenesená",J441,0)</f>
        <v>0</v>
      </c>
      <c r="BI441" s="175">
        <f>IF(N441="nulová",J441,0)</f>
        <v>0</v>
      </c>
      <c r="BJ441" s="23" t="s">
        <v>26</v>
      </c>
      <c r="BK441" s="175">
        <f>ROUND(I441*H441,2)</f>
        <v>0</v>
      </c>
      <c r="BL441" s="23" t="s">
        <v>125</v>
      </c>
      <c r="BM441" s="23" t="s">
        <v>659</v>
      </c>
    </row>
    <row r="442" spans="2:65" s="1" customFormat="1" ht="27">
      <c r="B442" s="40"/>
      <c r="D442" s="176" t="s">
        <v>132</v>
      </c>
      <c r="F442" s="177" t="s">
        <v>660</v>
      </c>
      <c r="I442" s="178"/>
      <c r="L442" s="40"/>
      <c r="M442" s="179"/>
      <c r="N442" s="41"/>
      <c r="O442" s="41"/>
      <c r="P442" s="41"/>
      <c r="Q442" s="41"/>
      <c r="R442" s="41"/>
      <c r="S442" s="41"/>
      <c r="T442" s="69"/>
      <c r="AT442" s="23" t="s">
        <v>132</v>
      </c>
      <c r="AU442" s="23" t="s">
        <v>88</v>
      </c>
    </row>
    <row r="443" spans="2:65" s="10" customFormat="1" ht="13.5">
      <c r="B443" s="180"/>
      <c r="D443" s="176" t="s">
        <v>134</v>
      </c>
      <c r="E443" s="181" t="s">
        <v>5</v>
      </c>
      <c r="F443" s="182" t="s">
        <v>645</v>
      </c>
      <c r="H443" s="183">
        <v>2</v>
      </c>
      <c r="I443" s="184"/>
      <c r="L443" s="180"/>
      <c r="M443" s="185"/>
      <c r="N443" s="186"/>
      <c r="O443" s="186"/>
      <c r="P443" s="186"/>
      <c r="Q443" s="186"/>
      <c r="R443" s="186"/>
      <c r="S443" s="186"/>
      <c r="T443" s="187"/>
      <c r="AT443" s="181" t="s">
        <v>134</v>
      </c>
      <c r="AU443" s="181" t="s">
        <v>88</v>
      </c>
      <c r="AV443" s="10" t="s">
        <v>88</v>
      </c>
      <c r="AW443" s="10" t="s">
        <v>135</v>
      </c>
      <c r="AX443" s="10" t="s">
        <v>79</v>
      </c>
      <c r="AY443" s="181" t="s">
        <v>126</v>
      </c>
    </row>
    <row r="444" spans="2:65" s="11" customFormat="1" ht="13.5">
      <c r="B444" s="188"/>
      <c r="D444" s="176" t="s">
        <v>134</v>
      </c>
      <c r="E444" s="189" t="s">
        <v>5</v>
      </c>
      <c r="F444" s="190" t="s">
        <v>136</v>
      </c>
      <c r="H444" s="191">
        <v>2</v>
      </c>
      <c r="I444" s="192"/>
      <c r="L444" s="188"/>
      <c r="M444" s="193"/>
      <c r="N444" s="194"/>
      <c r="O444" s="194"/>
      <c r="P444" s="194"/>
      <c r="Q444" s="194"/>
      <c r="R444" s="194"/>
      <c r="S444" s="194"/>
      <c r="T444" s="195"/>
      <c r="AT444" s="189" t="s">
        <v>134</v>
      </c>
      <c r="AU444" s="189" t="s">
        <v>88</v>
      </c>
      <c r="AV444" s="11" t="s">
        <v>125</v>
      </c>
      <c r="AW444" s="11" t="s">
        <v>135</v>
      </c>
      <c r="AX444" s="11" t="s">
        <v>26</v>
      </c>
      <c r="AY444" s="189" t="s">
        <v>126</v>
      </c>
    </row>
    <row r="445" spans="2:65" s="1" customFormat="1" ht="16.5" customHeight="1">
      <c r="B445" s="163"/>
      <c r="C445" s="215" t="s">
        <v>661</v>
      </c>
      <c r="D445" s="215" t="s">
        <v>275</v>
      </c>
      <c r="E445" s="216" t="s">
        <v>662</v>
      </c>
      <c r="F445" s="217" t="s">
        <v>663</v>
      </c>
      <c r="G445" s="218" t="s">
        <v>202</v>
      </c>
      <c r="H445" s="219">
        <v>2</v>
      </c>
      <c r="I445" s="220"/>
      <c r="J445" s="221">
        <f>ROUND(I445*H445,2)</f>
        <v>0</v>
      </c>
      <c r="K445" s="217" t="s">
        <v>194</v>
      </c>
      <c r="L445" s="222"/>
      <c r="M445" s="223" t="s">
        <v>5</v>
      </c>
      <c r="N445" s="224" t="s">
        <v>50</v>
      </c>
      <c r="O445" s="41"/>
      <c r="P445" s="173">
        <f>O445*H445</f>
        <v>0</v>
      </c>
      <c r="Q445" s="173">
        <v>1E-3</v>
      </c>
      <c r="R445" s="173">
        <f>Q445*H445</f>
        <v>2E-3</v>
      </c>
      <c r="S445" s="173">
        <v>0</v>
      </c>
      <c r="T445" s="174">
        <f>S445*H445</f>
        <v>0</v>
      </c>
      <c r="AR445" s="23" t="s">
        <v>232</v>
      </c>
      <c r="AT445" s="23" t="s">
        <v>275</v>
      </c>
      <c r="AU445" s="23" t="s">
        <v>88</v>
      </c>
      <c r="AY445" s="23" t="s">
        <v>126</v>
      </c>
      <c r="BE445" s="175">
        <f>IF(N445="základní",J445,0)</f>
        <v>0</v>
      </c>
      <c r="BF445" s="175">
        <f>IF(N445="snížená",J445,0)</f>
        <v>0</v>
      </c>
      <c r="BG445" s="175">
        <f>IF(N445="zákl. přenesená",J445,0)</f>
        <v>0</v>
      </c>
      <c r="BH445" s="175">
        <f>IF(N445="sníž. přenesená",J445,0)</f>
        <v>0</v>
      </c>
      <c r="BI445" s="175">
        <f>IF(N445="nulová",J445,0)</f>
        <v>0</v>
      </c>
      <c r="BJ445" s="23" t="s">
        <v>26</v>
      </c>
      <c r="BK445" s="175">
        <f>ROUND(I445*H445,2)</f>
        <v>0</v>
      </c>
      <c r="BL445" s="23" t="s">
        <v>125</v>
      </c>
      <c r="BM445" s="23" t="s">
        <v>664</v>
      </c>
    </row>
    <row r="446" spans="2:65" s="1" customFormat="1" ht="27">
      <c r="B446" s="40"/>
      <c r="D446" s="176" t="s">
        <v>132</v>
      </c>
      <c r="F446" s="177" t="s">
        <v>665</v>
      </c>
      <c r="I446" s="178"/>
      <c r="L446" s="40"/>
      <c r="M446" s="179"/>
      <c r="N446" s="41"/>
      <c r="O446" s="41"/>
      <c r="P446" s="41"/>
      <c r="Q446" s="41"/>
      <c r="R446" s="41"/>
      <c r="S446" s="41"/>
      <c r="T446" s="69"/>
      <c r="AT446" s="23" t="s">
        <v>132</v>
      </c>
      <c r="AU446" s="23" t="s">
        <v>88</v>
      </c>
    </row>
    <row r="447" spans="2:65" s="1" customFormat="1" ht="27">
      <c r="B447" s="40"/>
      <c r="D447" s="176" t="s">
        <v>427</v>
      </c>
      <c r="F447" s="225" t="s">
        <v>666</v>
      </c>
      <c r="I447" s="178"/>
      <c r="L447" s="40"/>
      <c r="M447" s="179"/>
      <c r="N447" s="41"/>
      <c r="O447" s="41"/>
      <c r="P447" s="41"/>
      <c r="Q447" s="41"/>
      <c r="R447" s="41"/>
      <c r="S447" s="41"/>
      <c r="T447" s="69"/>
      <c r="AT447" s="23" t="s">
        <v>427</v>
      </c>
      <c r="AU447" s="23" t="s">
        <v>88</v>
      </c>
    </row>
    <row r="448" spans="2:65" s="10" customFormat="1" ht="13.5">
      <c r="B448" s="180"/>
      <c r="D448" s="176" t="s">
        <v>134</v>
      </c>
      <c r="E448" s="181" t="s">
        <v>5</v>
      </c>
      <c r="F448" s="182" t="s">
        <v>645</v>
      </c>
      <c r="H448" s="183">
        <v>2</v>
      </c>
      <c r="I448" s="184"/>
      <c r="L448" s="180"/>
      <c r="M448" s="185"/>
      <c r="N448" s="186"/>
      <c r="O448" s="186"/>
      <c r="P448" s="186"/>
      <c r="Q448" s="186"/>
      <c r="R448" s="186"/>
      <c r="S448" s="186"/>
      <c r="T448" s="187"/>
      <c r="AT448" s="181" t="s">
        <v>134</v>
      </c>
      <c r="AU448" s="181" t="s">
        <v>88</v>
      </c>
      <c r="AV448" s="10" t="s">
        <v>88</v>
      </c>
      <c r="AW448" s="10" t="s">
        <v>135</v>
      </c>
      <c r="AX448" s="10" t="s">
        <v>79</v>
      </c>
      <c r="AY448" s="181" t="s">
        <v>126</v>
      </c>
    </row>
    <row r="449" spans="2:65" s="11" customFormat="1" ht="13.5">
      <c r="B449" s="188"/>
      <c r="D449" s="176" t="s">
        <v>134</v>
      </c>
      <c r="E449" s="189" t="s">
        <v>5</v>
      </c>
      <c r="F449" s="190" t="s">
        <v>136</v>
      </c>
      <c r="H449" s="191">
        <v>2</v>
      </c>
      <c r="I449" s="192"/>
      <c r="L449" s="188"/>
      <c r="M449" s="193"/>
      <c r="N449" s="194"/>
      <c r="O449" s="194"/>
      <c r="P449" s="194"/>
      <c r="Q449" s="194"/>
      <c r="R449" s="194"/>
      <c r="S449" s="194"/>
      <c r="T449" s="195"/>
      <c r="AT449" s="189" t="s">
        <v>134</v>
      </c>
      <c r="AU449" s="189" t="s">
        <v>88</v>
      </c>
      <c r="AV449" s="11" t="s">
        <v>125</v>
      </c>
      <c r="AW449" s="11" t="s">
        <v>135</v>
      </c>
      <c r="AX449" s="11" t="s">
        <v>26</v>
      </c>
      <c r="AY449" s="189" t="s">
        <v>126</v>
      </c>
    </row>
    <row r="450" spans="2:65" s="1" customFormat="1" ht="25.5" customHeight="1">
      <c r="B450" s="163"/>
      <c r="C450" s="164" t="s">
        <v>667</v>
      </c>
      <c r="D450" s="164" t="s">
        <v>127</v>
      </c>
      <c r="E450" s="165" t="s">
        <v>668</v>
      </c>
      <c r="F450" s="166" t="s">
        <v>669</v>
      </c>
      <c r="G450" s="167" t="s">
        <v>202</v>
      </c>
      <c r="H450" s="168">
        <v>2</v>
      </c>
      <c r="I450" s="169"/>
      <c r="J450" s="170">
        <f>ROUND(I450*H450,2)</f>
        <v>0</v>
      </c>
      <c r="K450" s="166" t="s">
        <v>194</v>
      </c>
      <c r="L450" s="40"/>
      <c r="M450" s="171" t="s">
        <v>5</v>
      </c>
      <c r="N450" s="172" t="s">
        <v>50</v>
      </c>
      <c r="O450" s="41"/>
      <c r="P450" s="173">
        <f>O450*H450</f>
        <v>0</v>
      </c>
      <c r="Q450" s="173">
        <v>0.21734000000000001</v>
      </c>
      <c r="R450" s="173">
        <f>Q450*H450</f>
        <v>0.43468000000000001</v>
      </c>
      <c r="S450" s="173">
        <v>0</v>
      </c>
      <c r="T450" s="174">
        <f>S450*H450</f>
        <v>0</v>
      </c>
      <c r="AR450" s="23" t="s">
        <v>125</v>
      </c>
      <c r="AT450" s="23" t="s">
        <v>127</v>
      </c>
      <c r="AU450" s="23" t="s">
        <v>88</v>
      </c>
      <c r="AY450" s="23" t="s">
        <v>126</v>
      </c>
      <c r="BE450" s="175">
        <f>IF(N450="základní",J450,0)</f>
        <v>0</v>
      </c>
      <c r="BF450" s="175">
        <f>IF(N450="snížená",J450,0)</f>
        <v>0</v>
      </c>
      <c r="BG450" s="175">
        <f>IF(N450="zákl. přenesená",J450,0)</f>
        <v>0</v>
      </c>
      <c r="BH450" s="175">
        <f>IF(N450="sníž. přenesená",J450,0)</f>
        <v>0</v>
      </c>
      <c r="BI450" s="175">
        <f>IF(N450="nulová",J450,0)</f>
        <v>0</v>
      </c>
      <c r="BJ450" s="23" t="s">
        <v>26</v>
      </c>
      <c r="BK450" s="175">
        <f>ROUND(I450*H450,2)</f>
        <v>0</v>
      </c>
      <c r="BL450" s="23" t="s">
        <v>125</v>
      </c>
      <c r="BM450" s="23" t="s">
        <v>670</v>
      </c>
    </row>
    <row r="451" spans="2:65" s="1" customFormat="1" ht="13.5">
      <c r="B451" s="40"/>
      <c r="D451" s="176" t="s">
        <v>132</v>
      </c>
      <c r="F451" s="177" t="s">
        <v>671</v>
      </c>
      <c r="I451" s="178"/>
      <c r="L451" s="40"/>
      <c r="M451" s="179"/>
      <c r="N451" s="41"/>
      <c r="O451" s="41"/>
      <c r="P451" s="41"/>
      <c r="Q451" s="41"/>
      <c r="R451" s="41"/>
      <c r="S451" s="41"/>
      <c r="T451" s="69"/>
      <c r="AT451" s="23" t="s">
        <v>132</v>
      </c>
      <c r="AU451" s="23" t="s">
        <v>88</v>
      </c>
    </row>
    <row r="452" spans="2:65" s="10" customFormat="1" ht="13.5">
      <c r="B452" s="180"/>
      <c r="D452" s="176" t="s">
        <v>134</v>
      </c>
      <c r="E452" s="181" t="s">
        <v>5</v>
      </c>
      <c r="F452" s="182" t="s">
        <v>672</v>
      </c>
      <c r="H452" s="183">
        <v>2</v>
      </c>
      <c r="I452" s="184"/>
      <c r="L452" s="180"/>
      <c r="M452" s="185"/>
      <c r="N452" s="186"/>
      <c r="O452" s="186"/>
      <c r="P452" s="186"/>
      <c r="Q452" s="186"/>
      <c r="R452" s="186"/>
      <c r="S452" s="186"/>
      <c r="T452" s="187"/>
      <c r="AT452" s="181" t="s">
        <v>134</v>
      </c>
      <c r="AU452" s="181" t="s">
        <v>88</v>
      </c>
      <c r="AV452" s="10" t="s">
        <v>88</v>
      </c>
      <c r="AW452" s="10" t="s">
        <v>135</v>
      </c>
      <c r="AX452" s="10" t="s">
        <v>79</v>
      </c>
      <c r="AY452" s="181" t="s">
        <v>126</v>
      </c>
    </row>
    <row r="453" spans="2:65" s="11" customFormat="1" ht="13.5">
      <c r="B453" s="188"/>
      <c r="D453" s="176" t="s">
        <v>134</v>
      </c>
      <c r="E453" s="189" t="s">
        <v>5</v>
      </c>
      <c r="F453" s="190" t="s">
        <v>136</v>
      </c>
      <c r="H453" s="191">
        <v>2</v>
      </c>
      <c r="I453" s="192"/>
      <c r="L453" s="188"/>
      <c r="M453" s="193"/>
      <c r="N453" s="194"/>
      <c r="O453" s="194"/>
      <c r="P453" s="194"/>
      <c r="Q453" s="194"/>
      <c r="R453" s="194"/>
      <c r="S453" s="194"/>
      <c r="T453" s="195"/>
      <c r="AT453" s="189" t="s">
        <v>134</v>
      </c>
      <c r="AU453" s="189" t="s">
        <v>88</v>
      </c>
      <c r="AV453" s="11" t="s">
        <v>125</v>
      </c>
      <c r="AW453" s="11" t="s">
        <v>135</v>
      </c>
      <c r="AX453" s="11" t="s">
        <v>26</v>
      </c>
      <c r="AY453" s="189" t="s">
        <v>126</v>
      </c>
    </row>
    <row r="454" spans="2:65" s="1" customFormat="1" ht="16.5" customHeight="1">
      <c r="B454" s="163"/>
      <c r="C454" s="215" t="s">
        <v>673</v>
      </c>
      <c r="D454" s="215" t="s">
        <v>275</v>
      </c>
      <c r="E454" s="216" t="s">
        <v>674</v>
      </c>
      <c r="F454" s="217" t="s">
        <v>675</v>
      </c>
      <c r="G454" s="218" t="s">
        <v>202</v>
      </c>
      <c r="H454" s="219">
        <v>2</v>
      </c>
      <c r="I454" s="220"/>
      <c r="J454" s="221">
        <f>ROUND(I454*H454,2)</f>
        <v>0</v>
      </c>
      <c r="K454" s="217" t="s">
        <v>5</v>
      </c>
      <c r="L454" s="222"/>
      <c r="M454" s="223" t="s">
        <v>5</v>
      </c>
      <c r="N454" s="224" t="s">
        <v>50</v>
      </c>
      <c r="O454" s="41"/>
      <c r="P454" s="173">
        <f>O454*H454</f>
        <v>0</v>
      </c>
      <c r="Q454" s="173">
        <v>5.8000000000000003E-2</v>
      </c>
      <c r="R454" s="173">
        <f>Q454*H454</f>
        <v>0.11600000000000001</v>
      </c>
      <c r="S454" s="173">
        <v>0</v>
      </c>
      <c r="T454" s="174">
        <f>S454*H454</f>
        <v>0</v>
      </c>
      <c r="AR454" s="23" t="s">
        <v>232</v>
      </c>
      <c r="AT454" s="23" t="s">
        <v>275</v>
      </c>
      <c r="AU454" s="23" t="s">
        <v>88</v>
      </c>
      <c r="AY454" s="23" t="s">
        <v>126</v>
      </c>
      <c r="BE454" s="175">
        <f>IF(N454="základní",J454,0)</f>
        <v>0</v>
      </c>
      <c r="BF454" s="175">
        <f>IF(N454="snížená",J454,0)</f>
        <v>0</v>
      </c>
      <c r="BG454" s="175">
        <f>IF(N454="zákl. přenesená",J454,0)</f>
        <v>0</v>
      </c>
      <c r="BH454" s="175">
        <f>IF(N454="sníž. přenesená",J454,0)</f>
        <v>0</v>
      </c>
      <c r="BI454" s="175">
        <f>IF(N454="nulová",J454,0)</f>
        <v>0</v>
      </c>
      <c r="BJ454" s="23" t="s">
        <v>26</v>
      </c>
      <c r="BK454" s="175">
        <f>ROUND(I454*H454,2)</f>
        <v>0</v>
      </c>
      <c r="BL454" s="23" t="s">
        <v>125</v>
      </c>
      <c r="BM454" s="23" t="s">
        <v>676</v>
      </c>
    </row>
    <row r="455" spans="2:65" s="1" customFormat="1" ht="27">
      <c r="B455" s="40"/>
      <c r="D455" s="176" t="s">
        <v>132</v>
      </c>
      <c r="F455" s="177" t="s">
        <v>677</v>
      </c>
      <c r="I455" s="178"/>
      <c r="L455" s="40"/>
      <c r="M455" s="179"/>
      <c r="N455" s="41"/>
      <c r="O455" s="41"/>
      <c r="P455" s="41"/>
      <c r="Q455" s="41"/>
      <c r="R455" s="41"/>
      <c r="S455" s="41"/>
      <c r="T455" s="69"/>
      <c r="AT455" s="23" t="s">
        <v>132</v>
      </c>
      <c r="AU455" s="23" t="s">
        <v>88</v>
      </c>
    </row>
    <row r="456" spans="2:65" s="10" customFormat="1" ht="13.5">
      <c r="B456" s="180"/>
      <c r="D456" s="176" t="s">
        <v>134</v>
      </c>
      <c r="E456" s="181" t="s">
        <v>5</v>
      </c>
      <c r="F456" s="182" t="s">
        <v>645</v>
      </c>
      <c r="H456" s="183">
        <v>2</v>
      </c>
      <c r="I456" s="184"/>
      <c r="L456" s="180"/>
      <c r="M456" s="185"/>
      <c r="N456" s="186"/>
      <c r="O456" s="186"/>
      <c r="P456" s="186"/>
      <c r="Q456" s="186"/>
      <c r="R456" s="186"/>
      <c r="S456" s="186"/>
      <c r="T456" s="187"/>
      <c r="AT456" s="181" t="s">
        <v>134</v>
      </c>
      <c r="AU456" s="181" t="s">
        <v>88</v>
      </c>
      <c r="AV456" s="10" t="s">
        <v>88</v>
      </c>
      <c r="AW456" s="10" t="s">
        <v>135</v>
      </c>
      <c r="AX456" s="10" t="s">
        <v>79</v>
      </c>
      <c r="AY456" s="181" t="s">
        <v>126</v>
      </c>
    </row>
    <row r="457" spans="2:65" s="11" customFormat="1" ht="13.5">
      <c r="B457" s="188"/>
      <c r="D457" s="176" t="s">
        <v>134</v>
      </c>
      <c r="E457" s="189" t="s">
        <v>5</v>
      </c>
      <c r="F457" s="190" t="s">
        <v>136</v>
      </c>
      <c r="H457" s="191">
        <v>2</v>
      </c>
      <c r="I457" s="192"/>
      <c r="L457" s="188"/>
      <c r="M457" s="193"/>
      <c r="N457" s="194"/>
      <c r="O457" s="194"/>
      <c r="P457" s="194"/>
      <c r="Q457" s="194"/>
      <c r="R457" s="194"/>
      <c r="S457" s="194"/>
      <c r="T457" s="195"/>
      <c r="AT457" s="189" t="s">
        <v>134</v>
      </c>
      <c r="AU457" s="189" t="s">
        <v>88</v>
      </c>
      <c r="AV457" s="11" t="s">
        <v>125</v>
      </c>
      <c r="AW457" s="11" t="s">
        <v>135</v>
      </c>
      <c r="AX457" s="11" t="s">
        <v>26</v>
      </c>
      <c r="AY457" s="189" t="s">
        <v>126</v>
      </c>
    </row>
    <row r="458" spans="2:65" s="1" customFormat="1" ht="16.5" customHeight="1">
      <c r="B458" s="163"/>
      <c r="C458" s="164" t="s">
        <v>678</v>
      </c>
      <c r="D458" s="164" t="s">
        <v>127</v>
      </c>
      <c r="E458" s="165" t="s">
        <v>679</v>
      </c>
      <c r="F458" s="166" t="s">
        <v>680</v>
      </c>
      <c r="G458" s="167" t="s">
        <v>202</v>
      </c>
      <c r="H458" s="168">
        <v>2</v>
      </c>
      <c r="I458" s="169"/>
      <c r="J458" s="170">
        <f>ROUND(I458*H458,2)</f>
        <v>0</v>
      </c>
      <c r="K458" s="166" t="s">
        <v>194</v>
      </c>
      <c r="L458" s="40"/>
      <c r="M458" s="171" t="s">
        <v>5</v>
      </c>
      <c r="N458" s="172" t="s">
        <v>50</v>
      </c>
      <c r="O458" s="41"/>
      <c r="P458" s="173">
        <f>O458*H458</f>
        <v>0</v>
      </c>
      <c r="Q458" s="173">
        <v>0.42368</v>
      </c>
      <c r="R458" s="173">
        <f>Q458*H458</f>
        <v>0.84736</v>
      </c>
      <c r="S458" s="173">
        <v>0</v>
      </c>
      <c r="T458" s="174">
        <f>S458*H458</f>
        <v>0</v>
      </c>
      <c r="AR458" s="23" t="s">
        <v>125</v>
      </c>
      <c r="AT458" s="23" t="s">
        <v>127</v>
      </c>
      <c r="AU458" s="23" t="s">
        <v>88</v>
      </c>
      <c r="AY458" s="23" t="s">
        <v>126</v>
      </c>
      <c r="BE458" s="175">
        <f>IF(N458="základní",J458,0)</f>
        <v>0</v>
      </c>
      <c r="BF458" s="175">
        <f>IF(N458="snížená",J458,0)</f>
        <v>0</v>
      </c>
      <c r="BG458" s="175">
        <f>IF(N458="zákl. přenesená",J458,0)</f>
        <v>0</v>
      </c>
      <c r="BH458" s="175">
        <f>IF(N458="sníž. přenesená",J458,0)</f>
        <v>0</v>
      </c>
      <c r="BI458" s="175">
        <f>IF(N458="nulová",J458,0)</f>
        <v>0</v>
      </c>
      <c r="BJ458" s="23" t="s">
        <v>26</v>
      </c>
      <c r="BK458" s="175">
        <f>ROUND(I458*H458,2)</f>
        <v>0</v>
      </c>
      <c r="BL458" s="23" t="s">
        <v>125</v>
      </c>
      <c r="BM458" s="23" t="s">
        <v>681</v>
      </c>
    </row>
    <row r="459" spans="2:65" s="1" customFormat="1" ht="13.5">
      <c r="B459" s="40"/>
      <c r="D459" s="176" t="s">
        <v>132</v>
      </c>
      <c r="F459" s="177" t="s">
        <v>680</v>
      </c>
      <c r="I459" s="178"/>
      <c r="L459" s="40"/>
      <c r="M459" s="179"/>
      <c r="N459" s="41"/>
      <c r="O459" s="41"/>
      <c r="P459" s="41"/>
      <c r="Q459" s="41"/>
      <c r="R459" s="41"/>
      <c r="S459" s="41"/>
      <c r="T459" s="69"/>
      <c r="AT459" s="23" t="s">
        <v>132</v>
      </c>
      <c r="AU459" s="23" t="s">
        <v>88</v>
      </c>
    </row>
    <row r="460" spans="2:65" s="10" customFormat="1" ht="13.5">
      <c r="B460" s="180"/>
      <c r="D460" s="176" t="s">
        <v>134</v>
      </c>
      <c r="E460" s="181" t="s">
        <v>5</v>
      </c>
      <c r="F460" s="182" t="s">
        <v>682</v>
      </c>
      <c r="H460" s="183">
        <v>2</v>
      </c>
      <c r="I460" s="184"/>
      <c r="L460" s="180"/>
      <c r="M460" s="185"/>
      <c r="N460" s="186"/>
      <c r="O460" s="186"/>
      <c r="P460" s="186"/>
      <c r="Q460" s="186"/>
      <c r="R460" s="186"/>
      <c r="S460" s="186"/>
      <c r="T460" s="187"/>
      <c r="AT460" s="181" t="s">
        <v>134</v>
      </c>
      <c r="AU460" s="181" t="s">
        <v>88</v>
      </c>
      <c r="AV460" s="10" t="s">
        <v>88</v>
      </c>
      <c r="AW460" s="10" t="s">
        <v>135</v>
      </c>
      <c r="AX460" s="10" t="s">
        <v>79</v>
      </c>
      <c r="AY460" s="181" t="s">
        <v>126</v>
      </c>
    </row>
    <row r="461" spans="2:65" s="11" customFormat="1" ht="13.5">
      <c r="B461" s="188"/>
      <c r="D461" s="176" t="s">
        <v>134</v>
      </c>
      <c r="E461" s="189" t="s">
        <v>5</v>
      </c>
      <c r="F461" s="190" t="s">
        <v>136</v>
      </c>
      <c r="H461" s="191">
        <v>2</v>
      </c>
      <c r="I461" s="192"/>
      <c r="L461" s="188"/>
      <c r="M461" s="193"/>
      <c r="N461" s="194"/>
      <c r="O461" s="194"/>
      <c r="P461" s="194"/>
      <c r="Q461" s="194"/>
      <c r="R461" s="194"/>
      <c r="S461" s="194"/>
      <c r="T461" s="195"/>
      <c r="AT461" s="189" t="s">
        <v>134</v>
      </c>
      <c r="AU461" s="189" t="s">
        <v>88</v>
      </c>
      <c r="AV461" s="11" t="s">
        <v>125</v>
      </c>
      <c r="AW461" s="11" t="s">
        <v>135</v>
      </c>
      <c r="AX461" s="11" t="s">
        <v>26</v>
      </c>
      <c r="AY461" s="189" t="s">
        <v>126</v>
      </c>
    </row>
    <row r="462" spans="2:65" s="9" customFormat="1" ht="29.85" customHeight="1">
      <c r="B462" s="152"/>
      <c r="D462" s="153" t="s">
        <v>78</v>
      </c>
      <c r="E462" s="206" t="s">
        <v>238</v>
      </c>
      <c r="F462" s="206" t="s">
        <v>683</v>
      </c>
      <c r="I462" s="155"/>
      <c r="J462" s="207">
        <f>BK462</f>
        <v>0</v>
      </c>
      <c r="L462" s="152"/>
      <c r="M462" s="157"/>
      <c r="N462" s="158"/>
      <c r="O462" s="158"/>
      <c r="P462" s="159">
        <f>SUM(P463:P571)</f>
        <v>0</v>
      </c>
      <c r="Q462" s="158"/>
      <c r="R462" s="159">
        <f>SUM(R463:R571)</f>
        <v>38.188687504000015</v>
      </c>
      <c r="S462" s="158"/>
      <c r="T462" s="160">
        <f>SUM(T463:T571)</f>
        <v>0</v>
      </c>
      <c r="AR462" s="153" t="s">
        <v>26</v>
      </c>
      <c r="AT462" s="161" t="s">
        <v>78</v>
      </c>
      <c r="AU462" s="161" t="s">
        <v>26</v>
      </c>
      <c r="AY462" s="153" t="s">
        <v>126</v>
      </c>
      <c r="BK462" s="162">
        <f>SUM(BK463:BK571)</f>
        <v>0</v>
      </c>
    </row>
    <row r="463" spans="2:65" s="1" customFormat="1" ht="16.5" customHeight="1">
      <c r="B463" s="163"/>
      <c r="C463" s="164" t="s">
        <v>684</v>
      </c>
      <c r="D463" s="164" t="s">
        <v>127</v>
      </c>
      <c r="E463" s="165" t="s">
        <v>685</v>
      </c>
      <c r="F463" s="166" t="s">
        <v>686</v>
      </c>
      <c r="G463" s="167" t="s">
        <v>252</v>
      </c>
      <c r="H463" s="168">
        <v>360</v>
      </c>
      <c r="I463" s="169"/>
      <c r="J463" s="170">
        <f>ROUND(I463*H463,2)</f>
        <v>0</v>
      </c>
      <c r="K463" s="166" t="s">
        <v>5</v>
      </c>
      <c r="L463" s="40"/>
      <c r="M463" s="171" t="s">
        <v>5</v>
      </c>
      <c r="N463" s="172" t="s">
        <v>50</v>
      </c>
      <c r="O463" s="41"/>
      <c r="P463" s="173">
        <f>O463*H463</f>
        <v>0</v>
      </c>
      <c r="Q463" s="173">
        <v>0</v>
      </c>
      <c r="R463" s="173">
        <f>Q463*H463</f>
        <v>0</v>
      </c>
      <c r="S463" s="173">
        <v>0</v>
      </c>
      <c r="T463" s="174">
        <f>S463*H463</f>
        <v>0</v>
      </c>
      <c r="AR463" s="23" t="s">
        <v>125</v>
      </c>
      <c r="AT463" s="23" t="s">
        <v>127</v>
      </c>
      <c r="AU463" s="23" t="s">
        <v>88</v>
      </c>
      <c r="AY463" s="23" t="s">
        <v>126</v>
      </c>
      <c r="BE463" s="175">
        <f>IF(N463="základní",J463,0)</f>
        <v>0</v>
      </c>
      <c r="BF463" s="175">
        <f>IF(N463="snížená",J463,0)</f>
        <v>0</v>
      </c>
      <c r="BG463" s="175">
        <f>IF(N463="zákl. přenesená",J463,0)</f>
        <v>0</v>
      </c>
      <c r="BH463" s="175">
        <f>IF(N463="sníž. přenesená",J463,0)</f>
        <v>0</v>
      </c>
      <c r="BI463" s="175">
        <f>IF(N463="nulová",J463,0)</f>
        <v>0</v>
      </c>
      <c r="BJ463" s="23" t="s">
        <v>26</v>
      </c>
      <c r="BK463" s="175">
        <f>ROUND(I463*H463,2)</f>
        <v>0</v>
      </c>
      <c r="BL463" s="23" t="s">
        <v>125</v>
      </c>
      <c r="BM463" s="23" t="s">
        <v>687</v>
      </c>
    </row>
    <row r="464" spans="2:65" s="1" customFormat="1" ht="13.5">
      <c r="B464" s="40"/>
      <c r="D464" s="176" t="s">
        <v>132</v>
      </c>
      <c r="F464" s="177" t="s">
        <v>686</v>
      </c>
      <c r="I464" s="178"/>
      <c r="L464" s="40"/>
      <c r="M464" s="179"/>
      <c r="N464" s="41"/>
      <c r="O464" s="41"/>
      <c r="P464" s="41"/>
      <c r="Q464" s="41"/>
      <c r="R464" s="41"/>
      <c r="S464" s="41"/>
      <c r="T464" s="69"/>
      <c r="AT464" s="23" t="s">
        <v>132</v>
      </c>
      <c r="AU464" s="23" t="s">
        <v>88</v>
      </c>
    </row>
    <row r="465" spans="2:65" s="10" customFormat="1" ht="13.5">
      <c r="B465" s="180"/>
      <c r="D465" s="176" t="s">
        <v>134</v>
      </c>
      <c r="E465" s="181" t="s">
        <v>5</v>
      </c>
      <c r="F465" s="182" t="s">
        <v>688</v>
      </c>
      <c r="H465" s="183">
        <v>360</v>
      </c>
      <c r="I465" s="184"/>
      <c r="L465" s="180"/>
      <c r="M465" s="185"/>
      <c r="N465" s="186"/>
      <c r="O465" s="186"/>
      <c r="P465" s="186"/>
      <c r="Q465" s="186"/>
      <c r="R465" s="186"/>
      <c r="S465" s="186"/>
      <c r="T465" s="187"/>
      <c r="AT465" s="181" t="s">
        <v>134</v>
      </c>
      <c r="AU465" s="181" t="s">
        <v>88</v>
      </c>
      <c r="AV465" s="10" t="s">
        <v>88</v>
      </c>
      <c r="AW465" s="10" t="s">
        <v>135</v>
      </c>
      <c r="AX465" s="10" t="s">
        <v>79</v>
      </c>
      <c r="AY465" s="181" t="s">
        <v>126</v>
      </c>
    </row>
    <row r="466" spans="2:65" s="11" customFormat="1" ht="13.5">
      <c r="B466" s="188"/>
      <c r="D466" s="176" t="s">
        <v>134</v>
      </c>
      <c r="E466" s="189" t="s">
        <v>5</v>
      </c>
      <c r="F466" s="190" t="s">
        <v>136</v>
      </c>
      <c r="H466" s="191">
        <v>360</v>
      </c>
      <c r="I466" s="192"/>
      <c r="L466" s="188"/>
      <c r="M466" s="193"/>
      <c r="N466" s="194"/>
      <c r="O466" s="194"/>
      <c r="P466" s="194"/>
      <c r="Q466" s="194"/>
      <c r="R466" s="194"/>
      <c r="S466" s="194"/>
      <c r="T466" s="195"/>
      <c r="AT466" s="189" t="s">
        <v>134</v>
      </c>
      <c r="AU466" s="189" t="s">
        <v>88</v>
      </c>
      <c r="AV466" s="11" t="s">
        <v>125</v>
      </c>
      <c r="AW466" s="11" t="s">
        <v>135</v>
      </c>
      <c r="AX466" s="11" t="s">
        <v>26</v>
      </c>
      <c r="AY466" s="189" t="s">
        <v>126</v>
      </c>
    </row>
    <row r="467" spans="2:65" s="1" customFormat="1" ht="38.25" customHeight="1">
      <c r="B467" s="163"/>
      <c r="C467" s="164" t="s">
        <v>689</v>
      </c>
      <c r="D467" s="164" t="s">
        <v>127</v>
      </c>
      <c r="E467" s="165" t="s">
        <v>690</v>
      </c>
      <c r="F467" s="166" t="s">
        <v>691</v>
      </c>
      <c r="G467" s="167" t="s">
        <v>692</v>
      </c>
      <c r="H467" s="168">
        <v>1</v>
      </c>
      <c r="I467" s="169"/>
      <c r="J467" s="170">
        <f>ROUND(I467*H467,2)</f>
        <v>0</v>
      </c>
      <c r="K467" s="166" t="s">
        <v>5</v>
      </c>
      <c r="L467" s="40"/>
      <c r="M467" s="171" t="s">
        <v>5</v>
      </c>
      <c r="N467" s="172" t="s">
        <v>50</v>
      </c>
      <c r="O467" s="41"/>
      <c r="P467" s="173">
        <f>O467*H467</f>
        <v>0</v>
      </c>
      <c r="Q467" s="173">
        <v>0</v>
      </c>
      <c r="R467" s="173">
        <f>Q467*H467</f>
        <v>0</v>
      </c>
      <c r="S467" s="173">
        <v>0</v>
      </c>
      <c r="T467" s="174">
        <f>S467*H467</f>
        <v>0</v>
      </c>
      <c r="AR467" s="23" t="s">
        <v>125</v>
      </c>
      <c r="AT467" s="23" t="s">
        <v>127</v>
      </c>
      <c r="AU467" s="23" t="s">
        <v>88</v>
      </c>
      <c r="AY467" s="23" t="s">
        <v>126</v>
      </c>
      <c r="BE467" s="175">
        <f>IF(N467="základní",J467,0)</f>
        <v>0</v>
      </c>
      <c r="BF467" s="175">
        <f>IF(N467="snížená",J467,0)</f>
        <v>0</v>
      </c>
      <c r="BG467" s="175">
        <f>IF(N467="zákl. přenesená",J467,0)</f>
        <v>0</v>
      </c>
      <c r="BH467" s="175">
        <f>IF(N467="sníž. přenesená",J467,0)</f>
        <v>0</v>
      </c>
      <c r="BI467" s="175">
        <f>IF(N467="nulová",J467,0)</f>
        <v>0</v>
      </c>
      <c r="BJ467" s="23" t="s">
        <v>26</v>
      </c>
      <c r="BK467" s="175">
        <f>ROUND(I467*H467,2)</f>
        <v>0</v>
      </c>
      <c r="BL467" s="23" t="s">
        <v>125</v>
      </c>
      <c r="BM467" s="23" t="s">
        <v>693</v>
      </c>
    </row>
    <row r="468" spans="2:65" s="1" customFormat="1" ht="13.5">
      <c r="B468" s="40"/>
      <c r="D468" s="176" t="s">
        <v>132</v>
      </c>
      <c r="F468" s="177" t="s">
        <v>694</v>
      </c>
      <c r="I468" s="178"/>
      <c r="L468" s="40"/>
      <c r="M468" s="179"/>
      <c r="N468" s="41"/>
      <c r="O468" s="41"/>
      <c r="P468" s="41"/>
      <c r="Q468" s="41"/>
      <c r="R468" s="41"/>
      <c r="S468" s="41"/>
      <c r="T468" s="69"/>
      <c r="AT468" s="23" t="s">
        <v>132</v>
      </c>
      <c r="AU468" s="23" t="s">
        <v>88</v>
      </c>
    </row>
    <row r="469" spans="2:65" s="10" customFormat="1" ht="13.5">
      <c r="B469" s="180"/>
      <c r="D469" s="176" t="s">
        <v>134</v>
      </c>
      <c r="E469" s="181" t="s">
        <v>5</v>
      </c>
      <c r="F469" s="182" t="s">
        <v>695</v>
      </c>
      <c r="H469" s="183">
        <v>1</v>
      </c>
      <c r="I469" s="184"/>
      <c r="L469" s="180"/>
      <c r="M469" s="185"/>
      <c r="N469" s="186"/>
      <c r="O469" s="186"/>
      <c r="P469" s="186"/>
      <c r="Q469" s="186"/>
      <c r="R469" s="186"/>
      <c r="S469" s="186"/>
      <c r="T469" s="187"/>
      <c r="AT469" s="181" t="s">
        <v>134</v>
      </c>
      <c r="AU469" s="181" t="s">
        <v>88</v>
      </c>
      <c r="AV469" s="10" t="s">
        <v>88</v>
      </c>
      <c r="AW469" s="10" t="s">
        <v>135</v>
      </c>
      <c r="AX469" s="10" t="s">
        <v>79</v>
      </c>
      <c r="AY469" s="181" t="s">
        <v>126</v>
      </c>
    </row>
    <row r="470" spans="2:65" s="11" customFormat="1" ht="13.5">
      <c r="B470" s="188"/>
      <c r="D470" s="176" t="s">
        <v>134</v>
      </c>
      <c r="E470" s="189" t="s">
        <v>5</v>
      </c>
      <c r="F470" s="190" t="s">
        <v>136</v>
      </c>
      <c r="H470" s="191">
        <v>1</v>
      </c>
      <c r="I470" s="192"/>
      <c r="L470" s="188"/>
      <c r="M470" s="193"/>
      <c r="N470" s="194"/>
      <c r="O470" s="194"/>
      <c r="P470" s="194"/>
      <c r="Q470" s="194"/>
      <c r="R470" s="194"/>
      <c r="S470" s="194"/>
      <c r="T470" s="195"/>
      <c r="AT470" s="189" t="s">
        <v>134</v>
      </c>
      <c r="AU470" s="189" t="s">
        <v>88</v>
      </c>
      <c r="AV470" s="11" t="s">
        <v>125</v>
      </c>
      <c r="AW470" s="11" t="s">
        <v>135</v>
      </c>
      <c r="AX470" s="11" t="s">
        <v>26</v>
      </c>
      <c r="AY470" s="189" t="s">
        <v>126</v>
      </c>
    </row>
    <row r="471" spans="2:65" s="1" customFormat="1" ht="25.5" customHeight="1">
      <c r="B471" s="163"/>
      <c r="C471" s="164" t="s">
        <v>696</v>
      </c>
      <c r="D471" s="164" t="s">
        <v>127</v>
      </c>
      <c r="E471" s="165" t="s">
        <v>697</v>
      </c>
      <c r="F471" s="166" t="s">
        <v>698</v>
      </c>
      <c r="G471" s="167" t="s">
        <v>202</v>
      </c>
      <c r="H471" s="168">
        <v>1</v>
      </c>
      <c r="I471" s="169"/>
      <c r="J471" s="170">
        <f>ROUND(I471*H471,2)</f>
        <v>0</v>
      </c>
      <c r="K471" s="166" t="s">
        <v>194</v>
      </c>
      <c r="L471" s="40"/>
      <c r="M471" s="171" t="s">
        <v>5</v>
      </c>
      <c r="N471" s="172" t="s">
        <v>50</v>
      </c>
      <c r="O471" s="41"/>
      <c r="P471" s="173">
        <f>O471*H471</f>
        <v>0</v>
      </c>
      <c r="Q471" s="173">
        <v>6.9999999999999999E-4</v>
      </c>
      <c r="R471" s="173">
        <f>Q471*H471</f>
        <v>6.9999999999999999E-4</v>
      </c>
      <c r="S471" s="173">
        <v>0</v>
      </c>
      <c r="T471" s="174">
        <f>S471*H471</f>
        <v>0</v>
      </c>
      <c r="AR471" s="23" t="s">
        <v>125</v>
      </c>
      <c r="AT471" s="23" t="s">
        <v>127</v>
      </c>
      <c r="AU471" s="23" t="s">
        <v>88</v>
      </c>
      <c r="AY471" s="23" t="s">
        <v>126</v>
      </c>
      <c r="BE471" s="175">
        <f>IF(N471="základní",J471,0)</f>
        <v>0</v>
      </c>
      <c r="BF471" s="175">
        <f>IF(N471="snížená",J471,0)</f>
        <v>0</v>
      </c>
      <c r="BG471" s="175">
        <f>IF(N471="zákl. přenesená",J471,0)</f>
        <v>0</v>
      </c>
      <c r="BH471" s="175">
        <f>IF(N471="sníž. přenesená",J471,0)</f>
        <v>0</v>
      </c>
      <c r="BI471" s="175">
        <f>IF(N471="nulová",J471,0)</f>
        <v>0</v>
      </c>
      <c r="BJ471" s="23" t="s">
        <v>26</v>
      </c>
      <c r="BK471" s="175">
        <f>ROUND(I471*H471,2)</f>
        <v>0</v>
      </c>
      <c r="BL471" s="23" t="s">
        <v>125</v>
      </c>
      <c r="BM471" s="23" t="s">
        <v>699</v>
      </c>
    </row>
    <row r="472" spans="2:65" s="1" customFormat="1" ht="13.5">
      <c r="B472" s="40"/>
      <c r="D472" s="176" t="s">
        <v>132</v>
      </c>
      <c r="F472" s="177" t="s">
        <v>700</v>
      </c>
      <c r="I472" s="178"/>
      <c r="L472" s="40"/>
      <c r="M472" s="179"/>
      <c r="N472" s="41"/>
      <c r="O472" s="41"/>
      <c r="P472" s="41"/>
      <c r="Q472" s="41"/>
      <c r="R472" s="41"/>
      <c r="S472" s="41"/>
      <c r="T472" s="69"/>
      <c r="AT472" s="23" t="s">
        <v>132</v>
      </c>
      <c r="AU472" s="23" t="s">
        <v>88</v>
      </c>
    </row>
    <row r="473" spans="2:65" s="10" customFormat="1" ht="13.5">
      <c r="B473" s="180"/>
      <c r="D473" s="176" t="s">
        <v>134</v>
      </c>
      <c r="E473" s="181" t="s">
        <v>5</v>
      </c>
      <c r="F473" s="182" t="s">
        <v>701</v>
      </c>
      <c r="H473" s="183">
        <v>1</v>
      </c>
      <c r="I473" s="184"/>
      <c r="L473" s="180"/>
      <c r="M473" s="185"/>
      <c r="N473" s="186"/>
      <c r="O473" s="186"/>
      <c r="P473" s="186"/>
      <c r="Q473" s="186"/>
      <c r="R473" s="186"/>
      <c r="S473" s="186"/>
      <c r="T473" s="187"/>
      <c r="AT473" s="181" t="s">
        <v>134</v>
      </c>
      <c r="AU473" s="181" t="s">
        <v>88</v>
      </c>
      <c r="AV473" s="10" t="s">
        <v>88</v>
      </c>
      <c r="AW473" s="10" t="s">
        <v>135</v>
      </c>
      <c r="AX473" s="10" t="s">
        <v>79</v>
      </c>
      <c r="AY473" s="181" t="s">
        <v>126</v>
      </c>
    </row>
    <row r="474" spans="2:65" s="11" customFormat="1" ht="13.5">
      <c r="B474" s="188"/>
      <c r="D474" s="176" t="s">
        <v>134</v>
      </c>
      <c r="E474" s="189" t="s">
        <v>5</v>
      </c>
      <c r="F474" s="190" t="s">
        <v>136</v>
      </c>
      <c r="H474" s="191">
        <v>1</v>
      </c>
      <c r="I474" s="192"/>
      <c r="L474" s="188"/>
      <c r="M474" s="193"/>
      <c r="N474" s="194"/>
      <c r="O474" s="194"/>
      <c r="P474" s="194"/>
      <c r="Q474" s="194"/>
      <c r="R474" s="194"/>
      <c r="S474" s="194"/>
      <c r="T474" s="195"/>
      <c r="AT474" s="189" t="s">
        <v>134</v>
      </c>
      <c r="AU474" s="189" t="s">
        <v>88</v>
      </c>
      <c r="AV474" s="11" t="s">
        <v>125</v>
      </c>
      <c r="AW474" s="11" t="s">
        <v>135</v>
      </c>
      <c r="AX474" s="11" t="s">
        <v>26</v>
      </c>
      <c r="AY474" s="189" t="s">
        <v>126</v>
      </c>
    </row>
    <row r="475" spans="2:65" s="1" customFormat="1" ht="16.5" customHeight="1">
      <c r="B475" s="163"/>
      <c r="C475" s="215" t="s">
        <v>702</v>
      </c>
      <c r="D475" s="215" t="s">
        <v>275</v>
      </c>
      <c r="E475" s="216" t="s">
        <v>703</v>
      </c>
      <c r="F475" s="217" t="s">
        <v>704</v>
      </c>
      <c r="G475" s="218" t="s">
        <v>202</v>
      </c>
      <c r="H475" s="219">
        <v>1</v>
      </c>
      <c r="I475" s="220"/>
      <c r="J475" s="221">
        <f>ROUND(I475*H475,2)</f>
        <v>0</v>
      </c>
      <c r="K475" s="217" t="s">
        <v>228</v>
      </c>
      <c r="L475" s="222"/>
      <c r="M475" s="223" t="s">
        <v>5</v>
      </c>
      <c r="N475" s="224" t="s">
        <v>50</v>
      </c>
      <c r="O475" s="41"/>
      <c r="P475" s="173">
        <f>O475*H475</f>
        <v>0</v>
      </c>
      <c r="Q475" s="173">
        <v>3.0000000000000001E-3</v>
      </c>
      <c r="R475" s="173">
        <f>Q475*H475</f>
        <v>3.0000000000000001E-3</v>
      </c>
      <c r="S475" s="173">
        <v>0</v>
      </c>
      <c r="T475" s="174">
        <f>S475*H475</f>
        <v>0</v>
      </c>
      <c r="AR475" s="23" t="s">
        <v>232</v>
      </c>
      <c r="AT475" s="23" t="s">
        <v>275</v>
      </c>
      <c r="AU475" s="23" t="s">
        <v>88</v>
      </c>
      <c r="AY475" s="23" t="s">
        <v>126</v>
      </c>
      <c r="BE475" s="175">
        <f>IF(N475="základní",J475,0)</f>
        <v>0</v>
      </c>
      <c r="BF475" s="175">
        <f>IF(N475="snížená",J475,0)</f>
        <v>0</v>
      </c>
      <c r="BG475" s="175">
        <f>IF(N475="zákl. přenesená",J475,0)</f>
        <v>0</v>
      </c>
      <c r="BH475" s="175">
        <f>IF(N475="sníž. přenesená",J475,0)</f>
        <v>0</v>
      </c>
      <c r="BI475" s="175">
        <f>IF(N475="nulová",J475,0)</f>
        <v>0</v>
      </c>
      <c r="BJ475" s="23" t="s">
        <v>26</v>
      </c>
      <c r="BK475" s="175">
        <f>ROUND(I475*H475,2)</f>
        <v>0</v>
      </c>
      <c r="BL475" s="23" t="s">
        <v>125</v>
      </c>
      <c r="BM475" s="23" t="s">
        <v>705</v>
      </c>
    </row>
    <row r="476" spans="2:65" s="1" customFormat="1" ht="40.5">
      <c r="B476" s="40"/>
      <c r="D476" s="176" t="s">
        <v>132</v>
      </c>
      <c r="F476" s="177" t="s">
        <v>706</v>
      </c>
      <c r="I476" s="178"/>
      <c r="L476" s="40"/>
      <c r="M476" s="179"/>
      <c r="N476" s="41"/>
      <c r="O476" s="41"/>
      <c r="P476" s="41"/>
      <c r="Q476" s="41"/>
      <c r="R476" s="41"/>
      <c r="S476" s="41"/>
      <c r="T476" s="69"/>
      <c r="AT476" s="23" t="s">
        <v>132</v>
      </c>
      <c r="AU476" s="23" t="s">
        <v>88</v>
      </c>
    </row>
    <row r="477" spans="2:65" s="10" customFormat="1" ht="13.5">
      <c r="B477" s="180"/>
      <c r="D477" s="176" t="s">
        <v>134</v>
      </c>
      <c r="E477" s="181" t="s">
        <v>5</v>
      </c>
      <c r="F477" s="182" t="s">
        <v>707</v>
      </c>
      <c r="H477" s="183">
        <v>1</v>
      </c>
      <c r="I477" s="184"/>
      <c r="L477" s="180"/>
      <c r="M477" s="185"/>
      <c r="N477" s="186"/>
      <c r="O477" s="186"/>
      <c r="P477" s="186"/>
      <c r="Q477" s="186"/>
      <c r="R477" s="186"/>
      <c r="S477" s="186"/>
      <c r="T477" s="187"/>
      <c r="AT477" s="181" t="s">
        <v>134</v>
      </c>
      <c r="AU477" s="181" t="s">
        <v>88</v>
      </c>
      <c r="AV477" s="10" t="s">
        <v>88</v>
      </c>
      <c r="AW477" s="10" t="s">
        <v>135</v>
      </c>
      <c r="AX477" s="10" t="s">
        <v>79</v>
      </c>
      <c r="AY477" s="181" t="s">
        <v>126</v>
      </c>
    </row>
    <row r="478" spans="2:65" s="11" customFormat="1" ht="13.5">
      <c r="B478" s="188"/>
      <c r="D478" s="176" t="s">
        <v>134</v>
      </c>
      <c r="E478" s="189" t="s">
        <v>5</v>
      </c>
      <c r="F478" s="190" t="s">
        <v>136</v>
      </c>
      <c r="H478" s="191">
        <v>1</v>
      </c>
      <c r="I478" s="192"/>
      <c r="L478" s="188"/>
      <c r="M478" s="193"/>
      <c r="N478" s="194"/>
      <c r="O478" s="194"/>
      <c r="P478" s="194"/>
      <c r="Q478" s="194"/>
      <c r="R478" s="194"/>
      <c r="S478" s="194"/>
      <c r="T478" s="195"/>
      <c r="AT478" s="189" t="s">
        <v>134</v>
      </c>
      <c r="AU478" s="189" t="s">
        <v>88</v>
      </c>
      <c r="AV478" s="11" t="s">
        <v>125</v>
      </c>
      <c r="AW478" s="11" t="s">
        <v>135</v>
      </c>
      <c r="AX478" s="11" t="s">
        <v>26</v>
      </c>
      <c r="AY478" s="189" t="s">
        <v>126</v>
      </c>
    </row>
    <row r="479" spans="2:65" s="1" customFormat="1" ht="16.5" customHeight="1">
      <c r="B479" s="163"/>
      <c r="C479" s="164" t="s">
        <v>708</v>
      </c>
      <c r="D479" s="164" t="s">
        <v>127</v>
      </c>
      <c r="E479" s="165" t="s">
        <v>709</v>
      </c>
      <c r="F479" s="166" t="s">
        <v>710</v>
      </c>
      <c r="G479" s="167" t="s">
        <v>202</v>
      </c>
      <c r="H479" s="168">
        <v>1</v>
      </c>
      <c r="I479" s="169"/>
      <c r="J479" s="170">
        <f>ROUND(I479*H479,2)</f>
        <v>0</v>
      </c>
      <c r="K479" s="166" t="s">
        <v>194</v>
      </c>
      <c r="L479" s="40"/>
      <c r="M479" s="171" t="s">
        <v>5</v>
      </c>
      <c r="N479" s="172" t="s">
        <v>50</v>
      </c>
      <c r="O479" s="41"/>
      <c r="P479" s="173">
        <f>O479*H479</f>
        <v>0</v>
      </c>
      <c r="Q479" s="173">
        <v>0.109405</v>
      </c>
      <c r="R479" s="173">
        <f>Q479*H479</f>
        <v>0.109405</v>
      </c>
      <c r="S479" s="173">
        <v>0</v>
      </c>
      <c r="T479" s="174">
        <f>S479*H479</f>
        <v>0</v>
      </c>
      <c r="AR479" s="23" t="s">
        <v>125</v>
      </c>
      <c r="AT479" s="23" t="s">
        <v>127</v>
      </c>
      <c r="AU479" s="23" t="s">
        <v>88</v>
      </c>
      <c r="AY479" s="23" t="s">
        <v>126</v>
      </c>
      <c r="BE479" s="175">
        <f>IF(N479="základní",J479,0)</f>
        <v>0</v>
      </c>
      <c r="BF479" s="175">
        <f>IF(N479="snížená",J479,0)</f>
        <v>0</v>
      </c>
      <c r="BG479" s="175">
        <f>IF(N479="zákl. přenesená",J479,0)</f>
        <v>0</v>
      </c>
      <c r="BH479" s="175">
        <f>IF(N479="sníž. přenesená",J479,0)</f>
        <v>0</v>
      </c>
      <c r="BI479" s="175">
        <f>IF(N479="nulová",J479,0)</f>
        <v>0</v>
      </c>
      <c r="BJ479" s="23" t="s">
        <v>26</v>
      </c>
      <c r="BK479" s="175">
        <f>ROUND(I479*H479,2)</f>
        <v>0</v>
      </c>
      <c r="BL479" s="23" t="s">
        <v>125</v>
      </c>
      <c r="BM479" s="23" t="s">
        <v>711</v>
      </c>
    </row>
    <row r="480" spans="2:65" s="1" customFormat="1" ht="13.5">
      <c r="B480" s="40"/>
      <c r="D480" s="176" t="s">
        <v>132</v>
      </c>
      <c r="F480" s="177" t="s">
        <v>712</v>
      </c>
      <c r="I480" s="178"/>
      <c r="L480" s="40"/>
      <c r="M480" s="179"/>
      <c r="N480" s="41"/>
      <c r="O480" s="41"/>
      <c r="P480" s="41"/>
      <c r="Q480" s="41"/>
      <c r="R480" s="41"/>
      <c r="S480" s="41"/>
      <c r="T480" s="69"/>
      <c r="AT480" s="23" t="s">
        <v>132</v>
      </c>
      <c r="AU480" s="23" t="s">
        <v>88</v>
      </c>
    </row>
    <row r="481" spans="2:65" s="10" customFormat="1" ht="13.5">
      <c r="B481" s="180"/>
      <c r="D481" s="176" t="s">
        <v>134</v>
      </c>
      <c r="E481" s="181" t="s">
        <v>5</v>
      </c>
      <c r="F481" s="182" t="s">
        <v>713</v>
      </c>
      <c r="H481" s="183">
        <v>1</v>
      </c>
      <c r="I481" s="184"/>
      <c r="L481" s="180"/>
      <c r="M481" s="185"/>
      <c r="N481" s="186"/>
      <c r="O481" s="186"/>
      <c r="P481" s="186"/>
      <c r="Q481" s="186"/>
      <c r="R481" s="186"/>
      <c r="S481" s="186"/>
      <c r="T481" s="187"/>
      <c r="AT481" s="181" t="s">
        <v>134</v>
      </c>
      <c r="AU481" s="181" t="s">
        <v>88</v>
      </c>
      <c r="AV481" s="10" t="s">
        <v>88</v>
      </c>
      <c r="AW481" s="10" t="s">
        <v>135</v>
      </c>
      <c r="AX481" s="10" t="s">
        <v>79</v>
      </c>
      <c r="AY481" s="181" t="s">
        <v>126</v>
      </c>
    </row>
    <row r="482" spans="2:65" s="11" customFormat="1" ht="13.5">
      <c r="B482" s="188"/>
      <c r="D482" s="176" t="s">
        <v>134</v>
      </c>
      <c r="E482" s="189" t="s">
        <v>5</v>
      </c>
      <c r="F482" s="190" t="s">
        <v>136</v>
      </c>
      <c r="H482" s="191">
        <v>1</v>
      </c>
      <c r="I482" s="192"/>
      <c r="L482" s="188"/>
      <c r="M482" s="193"/>
      <c r="N482" s="194"/>
      <c r="O482" s="194"/>
      <c r="P482" s="194"/>
      <c r="Q482" s="194"/>
      <c r="R482" s="194"/>
      <c r="S482" s="194"/>
      <c r="T482" s="195"/>
      <c r="AT482" s="189" t="s">
        <v>134</v>
      </c>
      <c r="AU482" s="189" t="s">
        <v>88</v>
      </c>
      <c r="AV482" s="11" t="s">
        <v>125</v>
      </c>
      <c r="AW482" s="11" t="s">
        <v>135</v>
      </c>
      <c r="AX482" s="11" t="s">
        <v>26</v>
      </c>
      <c r="AY482" s="189" t="s">
        <v>126</v>
      </c>
    </row>
    <row r="483" spans="2:65" s="1" customFormat="1" ht="16.5" customHeight="1">
      <c r="B483" s="163"/>
      <c r="C483" s="215" t="s">
        <v>714</v>
      </c>
      <c r="D483" s="215" t="s">
        <v>275</v>
      </c>
      <c r="E483" s="216" t="s">
        <v>715</v>
      </c>
      <c r="F483" s="217" t="s">
        <v>716</v>
      </c>
      <c r="G483" s="218" t="s">
        <v>202</v>
      </c>
      <c r="H483" s="219">
        <v>1</v>
      </c>
      <c r="I483" s="220"/>
      <c r="J483" s="221">
        <f>ROUND(I483*H483,2)</f>
        <v>0</v>
      </c>
      <c r="K483" s="217" t="s">
        <v>228</v>
      </c>
      <c r="L483" s="222"/>
      <c r="M483" s="223" t="s">
        <v>5</v>
      </c>
      <c r="N483" s="224" t="s">
        <v>50</v>
      </c>
      <c r="O483" s="41"/>
      <c r="P483" s="173">
        <f>O483*H483</f>
        <v>0</v>
      </c>
      <c r="Q483" s="173">
        <v>6.1000000000000004E-3</v>
      </c>
      <c r="R483" s="173">
        <f>Q483*H483</f>
        <v>6.1000000000000004E-3</v>
      </c>
      <c r="S483" s="173">
        <v>0</v>
      </c>
      <c r="T483" s="174">
        <f>S483*H483</f>
        <v>0</v>
      </c>
      <c r="AR483" s="23" t="s">
        <v>232</v>
      </c>
      <c r="AT483" s="23" t="s">
        <v>275</v>
      </c>
      <c r="AU483" s="23" t="s">
        <v>88</v>
      </c>
      <c r="AY483" s="23" t="s">
        <v>126</v>
      </c>
      <c r="BE483" s="175">
        <f>IF(N483="základní",J483,0)</f>
        <v>0</v>
      </c>
      <c r="BF483" s="175">
        <f>IF(N483="snížená",J483,0)</f>
        <v>0</v>
      </c>
      <c r="BG483" s="175">
        <f>IF(N483="zákl. přenesená",J483,0)</f>
        <v>0</v>
      </c>
      <c r="BH483" s="175">
        <f>IF(N483="sníž. přenesená",J483,0)</f>
        <v>0</v>
      </c>
      <c r="BI483" s="175">
        <f>IF(N483="nulová",J483,0)</f>
        <v>0</v>
      </c>
      <c r="BJ483" s="23" t="s">
        <v>26</v>
      </c>
      <c r="BK483" s="175">
        <f>ROUND(I483*H483,2)</f>
        <v>0</v>
      </c>
      <c r="BL483" s="23" t="s">
        <v>125</v>
      </c>
      <c r="BM483" s="23" t="s">
        <v>717</v>
      </c>
    </row>
    <row r="484" spans="2:65" s="1" customFormat="1" ht="13.5">
      <c r="B484" s="40"/>
      <c r="D484" s="176" t="s">
        <v>132</v>
      </c>
      <c r="F484" s="177" t="s">
        <v>718</v>
      </c>
      <c r="I484" s="178"/>
      <c r="L484" s="40"/>
      <c r="M484" s="179"/>
      <c r="N484" s="41"/>
      <c r="O484" s="41"/>
      <c r="P484" s="41"/>
      <c r="Q484" s="41"/>
      <c r="R484" s="41"/>
      <c r="S484" s="41"/>
      <c r="T484" s="69"/>
      <c r="AT484" s="23" t="s">
        <v>132</v>
      </c>
      <c r="AU484" s="23" t="s">
        <v>88</v>
      </c>
    </row>
    <row r="485" spans="2:65" s="10" customFormat="1" ht="13.5">
      <c r="B485" s="180"/>
      <c r="D485" s="176" t="s">
        <v>134</v>
      </c>
      <c r="E485" s="181" t="s">
        <v>5</v>
      </c>
      <c r="F485" s="182" t="s">
        <v>26</v>
      </c>
      <c r="H485" s="183">
        <v>1</v>
      </c>
      <c r="I485" s="184"/>
      <c r="L485" s="180"/>
      <c r="M485" s="185"/>
      <c r="N485" s="186"/>
      <c r="O485" s="186"/>
      <c r="P485" s="186"/>
      <c r="Q485" s="186"/>
      <c r="R485" s="186"/>
      <c r="S485" s="186"/>
      <c r="T485" s="187"/>
      <c r="AT485" s="181" t="s">
        <v>134</v>
      </c>
      <c r="AU485" s="181" t="s">
        <v>88</v>
      </c>
      <c r="AV485" s="10" t="s">
        <v>88</v>
      </c>
      <c r="AW485" s="10" t="s">
        <v>135</v>
      </c>
      <c r="AX485" s="10" t="s">
        <v>79</v>
      </c>
      <c r="AY485" s="181" t="s">
        <v>126</v>
      </c>
    </row>
    <row r="486" spans="2:65" s="11" customFormat="1" ht="13.5">
      <c r="B486" s="188"/>
      <c r="D486" s="176" t="s">
        <v>134</v>
      </c>
      <c r="E486" s="189" t="s">
        <v>5</v>
      </c>
      <c r="F486" s="190" t="s">
        <v>136</v>
      </c>
      <c r="H486" s="191">
        <v>1</v>
      </c>
      <c r="I486" s="192"/>
      <c r="L486" s="188"/>
      <c r="M486" s="193"/>
      <c r="N486" s="194"/>
      <c r="O486" s="194"/>
      <c r="P486" s="194"/>
      <c r="Q486" s="194"/>
      <c r="R486" s="194"/>
      <c r="S486" s="194"/>
      <c r="T486" s="195"/>
      <c r="AT486" s="189" t="s">
        <v>134</v>
      </c>
      <c r="AU486" s="189" t="s">
        <v>88</v>
      </c>
      <c r="AV486" s="11" t="s">
        <v>125</v>
      </c>
      <c r="AW486" s="11" t="s">
        <v>135</v>
      </c>
      <c r="AX486" s="11" t="s">
        <v>26</v>
      </c>
      <c r="AY486" s="189" t="s">
        <v>126</v>
      </c>
    </row>
    <row r="487" spans="2:65" s="1" customFormat="1" ht="16.5" customHeight="1">
      <c r="B487" s="163"/>
      <c r="C487" s="215" t="s">
        <v>719</v>
      </c>
      <c r="D487" s="215" t="s">
        <v>275</v>
      </c>
      <c r="E487" s="216" t="s">
        <v>720</v>
      </c>
      <c r="F487" s="217" t="s">
        <v>721</v>
      </c>
      <c r="G487" s="218" t="s">
        <v>202</v>
      </c>
      <c r="H487" s="219">
        <v>1</v>
      </c>
      <c r="I487" s="220"/>
      <c r="J487" s="221">
        <f>ROUND(I487*H487,2)</f>
        <v>0</v>
      </c>
      <c r="K487" s="217" t="s">
        <v>194</v>
      </c>
      <c r="L487" s="222"/>
      <c r="M487" s="223" t="s">
        <v>5</v>
      </c>
      <c r="N487" s="224" t="s">
        <v>50</v>
      </c>
      <c r="O487" s="41"/>
      <c r="P487" s="173">
        <f>O487*H487</f>
        <v>0</v>
      </c>
      <c r="Q487" s="173">
        <v>3.0000000000000001E-3</v>
      </c>
      <c r="R487" s="173">
        <f>Q487*H487</f>
        <v>3.0000000000000001E-3</v>
      </c>
      <c r="S487" s="173">
        <v>0</v>
      </c>
      <c r="T487" s="174">
        <f>S487*H487</f>
        <v>0</v>
      </c>
      <c r="AR487" s="23" t="s">
        <v>232</v>
      </c>
      <c r="AT487" s="23" t="s">
        <v>275</v>
      </c>
      <c r="AU487" s="23" t="s">
        <v>88</v>
      </c>
      <c r="AY487" s="23" t="s">
        <v>126</v>
      </c>
      <c r="BE487" s="175">
        <f>IF(N487="základní",J487,0)</f>
        <v>0</v>
      </c>
      <c r="BF487" s="175">
        <f>IF(N487="snížená",J487,0)</f>
        <v>0</v>
      </c>
      <c r="BG487" s="175">
        <f>IF(N487="zákl. přenesená",J487,0)</f>
        <v>0</v>
      </c>
      <c r="BH487" s="175">
        <f>IF(N487="sníž. přenesená",J487,0)</f>
        <v>0</v>
      </c>
      <c r="BI487" s="175">
        <f>IF(N487="nulová",J487,0)</f>
        <v>0</v>
      </c>
      <c r="BJ487" s="23" t="s">
        <v>26</v>
      </c>
      <c r="BK487" s="175">
        <f>ROUND(I487*H487,2)</f>
        <v>0</v>
      </c>
      <c r="BL487" s="23" t="s">
        <v>125</v>
      </c>
      <c r="BM487" s="23" t="s">
        <v>722</v>
      </c>
    </row>
    <row r="488" spans="2:65" s="1" customFormat="1" ht="13.5">
      <c r="B488" s="40"/>
      <c r="D488" s="176" t="s">
        <v>132</v>
      </c>
      <c r="F488" s="177" t="s">
        <v>721</v>
      </c>
      <c r="I488" s="178"/>
      <c r="L488" s="40"/>
      <c r="M488" s="179"/>
      <c r="N488" s="41"/>
      <c r="O488" s="41"/>
      <c r="P488" s="41"/>
      <c r="Q488" s="41"/>
      <c r="R488" s="41"/>
      <c r="S488" s="41"/>
      <c r="T488" s="69"/>
      <c r="AT488" s="23" t="s">
        <v>132</v>
      </c>
      <c r="AU488" s="23" t="s">
        <v>88</v>
      </c>
    </row>
    <row r="489" spans="2:65" s="1" customFormat="1" ht="16.5" customHeight="1">
      <c r="B489" s="163"/>
      <c r="C489" s="215" t="s">
        <v>723</v>
      </c>
      <c r="D489" s="215" t="s">
        <v>275</v>
      </c>
      <c r="E489" s="216" t="s">
        <v>724</v>
      </c>
      <c r="F489" s="217" t="s">
        <v>725</v>
      </c>
      <c r="G489" s="218" t="s">
        <v>202</v>
      </c>
      <c r="H489" s="219">
        <v>1</v>
      </c>
      <c r="I489" s="220"/>
      <c r="J489" s="221">
        <f>ROUND(I489*H489,2)</f>
        <v>0</v>
      </c>
      <c r="K489" s="217" t="s">
        <v>5</v>
      </c>
      <c r="L489" s="222"/>
      <c r="M489" s="223" t="s">
        <v>5</v>
      </c>
      <c r="N489" s="224" t="s">
        <v>50</v>
      </c>
      <c r="O489" s="41"/>
      <c r="P489" s="173">
        <f>O489*H489</f>
        <v>0</v>
      </c>
      <c r="Q489" s="173">
        <v>1E-4</v>
      </c>
      <c r="R489" s="173">
        <f>Q489*H489</f>
        <v>1E-4</v>
      </c>
      <c r="S489" s="173">
        <v>0</v>
      </c>
      <c r="T489" s="174">
        <f>S489*H489</f>
        <v>0</v>
      </c>
      <c r="AR489" s="23" t="s">
        <v>232</v>
      </c>
      <c r="AT489" s="23" t="s">
        <v>275</v>
      </c>
      <c r="AU489" s="23" t="s">
        <v>88</v>
      </c>
      <c r="AY489" s="23" t="s">
        <v>126</v>
      </c>
      <c r="BE489" s="175">
        <f>IF(N489="základní",J489,0)</f>
        <v>0</v>
      </c>
      <c r="BF489" s="175">
        <f>IF(N489="snížená",J489,0)</f>
        <v>0</v>
      </c>
      <c r="BG489" s="175">
        <f>IF(N489="zákl. přenesená",J489,0)</f>
        <v>0</v>
      </c>
      <c r="BH489" s="175">
        <f>IF(N489="sníž. přenesená",J489,0)</f>
        <v>0</v>
      </c>
      <c r="BI489" s="175">
        <f>IF(N489="nulová",J489,0)</f>
        <v>0</v>
      </c>
      <c r="BJ489" s="23" t="s">
        <v>26</v>
      </c>
      <c r="BK489" s="175">
        <f>ROUND(I489*H489,2)</f>
        <v>0</v>
      </c>
      <c r="BL489" s="23" t="s">
        <v>125</v>
      </c>
      <c r="BM489" s="23" t="s">
        <v>726</v>
      </c>
    </row>
    <row r="490" spans="2:65" s="1" customFormat="1" ht="27">
      <c r="B490" s="40"/>
      <c r="D490" s="176" t="s">
        <v>132</v>
      </c>
      <c r="F490" s="177" t="s">
        <v>727</v>
      </c>
      <c r="I490" s="178"/>
      <c r="L490" s="40"/>
      <c r="M490" s="179"/>
      <c r="N490" s="41"/>
      <c r="O490" s="41"/>
      <c r="P490" s="41"/>
      <c r="Q490" s="41"/>
      <c r="R490" s="41"/>
      <c r="S490" s="41"/>
      <c r="T490" s="69"/>
      <c r="AT490" s="23" t="s">
        <v>132</v>
      </c>
      <c r="AU490" s="23" t="s">
        <v>88</v>
      </c>
    </row>
    <row r="491" spans="2:65" s="10" customFormat="1" ht="13.5">
      <c r="B491" s="180"/>
      <c r="D491" s="176" t="s">
        <v>134</v>
      </c>
      <c r="E491" s="181" t="s">
        <v>5</v>
      </c>
      <c r="F491" s="182" t="s">
        <v>26</v>
      </c>
      <c r="H491" s="183">
        <v>1</v>
      </c>
      <c r="I491" s="184"/>
      <c r="L491" s="180"/>
      <c r="M491" s="185"/>
      <c r="N491" s="186"/>
      <c r="O491" s="186"/>
      <c r="P491" s="186"/>
      <c r="Q491" s="186"/>
      <c r="R491" s="186"/>
      <c r="S491" s="186"/>
      <c r="T491" s="187"/>
      <c r="AT491" s="181" t="s">
        <v>134</v>
      </c>
      <c r="AU491" s="181" t="s">
        <v>88</v>
      </c>
      <c r="AV491" s="10" t="s">
        <v>88</v>
      </c>
      <c r="AW491" s="10" t="s">
        <v>135</v>
      </c>
      <c r="AX491" s="10" t="s">
        <v>79</v>
      </c>
      <c r="AY491" s="181" t="s">
        <v>126</v>
      </c>
    </row>
    <row r="492" spans="2:65" s="11" customFormat="1" ht="13.5">
      <c r="B492" s="188"/>
      <c r="D492" s="176" t="s">
        <v>134</v>
      </c>
      <c r="E492" s="189" t="s">
        <v>5</v>
      </c>
      <c r="F492" s="190" t="s">
        <v>136</v>
      </c>
      <c r="H492" s="191">
        <v>1</v>
      </c>
      <c r="I492" s="192"/>
      <c r="L492" s="188"/>
      <c r="M492" s="193"/>
      <c r="N492" s="194"/>
      <c r="O492" s="194"/>
      <c r="P492" s="194"/>
      <c r="Q492" s="194"/>
      <c r="R492" s="194"/>
      <c r="S492" s="194"/>
      <c r="T492" s="195"/>
      <c r="AT492" s="189" t="s">
        <v>134</v>
      </c>
      <c r="AU492" s="189" t="s">
        <v>88</v>
      </c>
      <c r="AV492" s="11" t="s">
        <v>125</v>
      </c>
      <c r="AW492" s="11" t="s">
        <v>135</v>
      </c>
      <c r="AX492" s="11" t="s">
        <v>26</v>
      </c>
      <c r="AY492" s="189" t="s">
        <v>126</v>
      </c>
    </row>
    <row r="493" spans="2:65" s="1" customFormat="1" ht="16.5" customHeight="1">
      <c r="B493" s="163"/>
      <c r="C493" s="215" t="s">
        <v>728</v>
      </c>
      <c r="D493" s="215" t="s">
        <v>275</v>
      </c>
      <c r="E493" s="216" t="s">
        <v>729</v>
      </c>
      <c r="F493" s="217" t="s">
        <v>730</v>
      </c>
      <c r="G493" s="218" t="s">
        <v>202</v>
      </c>
      <c r="H493" s="219">
        <v>2</v>
      </c>
      <c r="I493" s="220"/>
      <c r="J493" s="221">
        <f>ROUND(I493*H493,2)</f>
        <v>0</v>
      </c>
      <c r="K493" s="217" t="s">
        <v>5</v>
      </c>
      <c r="L493" s="222"/>
      <c r="M493" s="223" t="s">
        <v>5</v>
      </c>
      <c r="N493" s="224" t="s">
        <v>50</v>
      </c>
      <c r="O493" s="41"/>
      <c r="P493" s="173">
        <f>O493*H493</f>
        <v>0</v>
      </c>
      <c r="Q493" s="173">
        <v>3.5E-4</v>
      </c>
      <c r="R493" s="173">
        <f>Q493*H493</f>
        <v>6.9999999999999999E-4</v>
      </c>
      <c r="S493" s="173">
        <v>0</v>
      </c>
      <c r="T493" s="174">
        <f>S493*H493</f>
        <v>0</v>
      </c>
      <c r="AR493" s="23" t="s">
        <v>232</v>
      </c>
      <c r="AT493" s="23" t="s">
        <v>275</v>
      </c>
      <c r="AU493" s="23" t="s">
        <v>88</v>
      </c>
      <c r="AY493" s="23" t="s">
        <v>126</v>
      </c>
      <c r="BE493" s="175">
        <f>IF(N493="základní",J493,0)</f>
        <v>0</v>
      </c>
      <c r="BF493" s="175">
        <f>IF(N493="snížená",J493,0)</f>
        <v>0</v>
      </c>
      <c r="BG493" s="175">
        <f>IF(N493="zákl. přenesená",J493,0)</f>
        <v>0</v>
      </c>
      <c r="BH493" s="175">
        <f>IF(N493="sníž. přenesená",J493,0)</f>
        <v>0</v>
      </c>
      <c r="BI493" s="175">
        <f>IF(N493="nulová",J493,0)</f>
        <v>0</v>
      </c>
      <c r="BJ493" s="23" t="s">
        <v>26</v>
      </c>
      <c r="BK493" s="175">
        <f>ROUND(I493*H493,2)</f>
        <v>0</v>
      </c>
      <c r="BL493" s="23" t="s">
        <v>125</v>
      </c>
      <c r="BM493" s="23" t="s">
        <v>731</v>
      </c>
    </row>
    <row r="494" spans="2:65" s="1" customFormat="1" ht="27">
      <c r="B494" s="40"/>
      <c r="D494" s="176" t="s">
        <v>132</v>
      </c>
      <c r="F494" s="177" t="s">
        <v>732</v>
      </c>
      <c r="I494" s="178"/>
      <c r="L494" s="40"/>
      <c r="M494" s="179"/>
      <c r="N494" s="41"/>
      <c r="O494" s="41"/>
      <c r="P494" s="41"/>
      <c r="Q494" s="41"/>
      <c r="R494" s="41"/>
      <c r="S494" s="41"/>
      <c r="T494" s="69"/>
      <c r="AT494" s="23" t="s">
        <v>132</v>
      </c>
      <c r="AU494" s="23" t="s">
        <v>88</v>
      </c>
    </row>
    <row r="495" spans="2:65" s="10" customFormat="1" ht="13.5">
      <c r="B495" s="180"/>
      <c r="D495" s="176" t="s">
        <v>134</v>
      </c>
      <c r="E495" s="181" t="s">
        <v>5</v>
      </c>
      <c r="F495" s="182" t="s">
        <v>88</v>
      </c>
      <c r="H495" s="183">
        <v>2</v>
      </c>
      <c r="I495" s="184"/>
      <c r="L495" s="180"/>
      <c r="M495" s="185"/>
      <c r="N495" s="186"/>
      <c r="O495" s="186"/>
      <c r="P495" s="186"/>
      <c r="Q495" s="186"/>
      <c r="R495" s="186"/>
      <c r="S495" s="186"/>
      <c r="T495" s="187"/>
      <c r="AT495" s="181" t="s">
        <v>134</v>
      </c>
      <c r="AU495" s="181" t="s">
        <v>88</v>
      </c>
      <c r="AV495" s="10" t="s">
        <v>88</v>
      </c>
      <c r="AW495" s="10" t="s">
        <v>135</v>
      </c>
      <c r="AX495" s="10" t="s">
        <v>79</v>
      </c>
      <c r="AY495" s="181" t="s">
        <v>126</v>
      </c>
    </row>
    <row r="496" spans="2:65" s="11" customFormat="1" ht="13.5">
      <c r="B496" s="188"/>
      <c r="D496" s="176" t="s">
        <v>134</v>
      </c>
      <c r="E496" s="189" t="s">
        <v>5</v>
      </c>
      <c r="F496" s="190" t="s">
        <v>136</v>
      </c>
      <c r="H496" s="191">
        <v>2</v>
      </c>
      <c r="I496" s="192"/>
      <c r="L496" s="188"/>
      <c r="M496" s="193"/>
      <c r="N496" s="194"/>
      <c r="O496" s="194"/>
      <c r="P496" s="194"/>
      <c r="Q496" s="194"/>
      <c r="R496" s="194"/>
      <c r="S496" s="194"/>
      <c r="T496" s="195"/>
      <c r="AT496" s="189" t="s">
        <v>134</v>
      </c>
      <c r="AU496" s="189" t="s">
        <v>88</v>
      </c>
      <c r="AV496" s="11" t="s">
        <v>125</v>
      </c>
      <c r="AW496" s="11" t="s">
        <v>135</v>
      </c>
      <c r="AX496" s="11" t="s">
        <v>26</v>
      </c>
      <c r="AY496" s="189" t="s">
        <v>126</v>
      </c>
    </row>
    <row r="497" spans="2:65" s="1" customFormat="1" ht="25.5" customHeight="1">
      <c r="B497" s="163"/>
      <c r="C497" s="164" t="s">
        <v>733</v>
      </c>
      <c r="D497" s="164" t="s">
        <v>127</v>
      </c>
      <c r="E497" s="165" t="s">
        <v>734</v>
      </c>
      <c r="F497" s="166" t="s">
        <v>735</v>
      </c>
      <c r="G497" s="167" t="s">
        <v>252</v>
      </c>
      <c r="H497" s="168">
        <v>7</v>
      </c>
      <c r="I497" s="169"/>
      <c r="J497" s="170">
        <f>ROUND(I497*H497,2)</f>
        <v>0</v>
      </c>
      <c r="K497" s="166" t="s">
        <v>194</v>
      </c>
      <c r="L497" s="40"/>
      <c r="M497" s="171" t="s">
        <v>5</v>
      </c>
      <c r="N497" s="172" t="s">
        <v>50</v>
      </c>
      <c r="O497" s="41"/>
      <c r="P497" s="173">
        <f>O497*H497</f>
        <v>0</v>
      </c>
      <c r="Q497" s="173">
        <v>3.3E-4</v>
      </c>
      <c r="R497" s="173">
        <f>Q497*H497</f>
        <v>2.31E-3</v>
      </c>
      <c r="S497" s="173">
        <v>0</v>
      </c>
      <c r="T497" s="174">
        <f>S497*H497</f>
        <v>0</v>
      </c>
      <c r="AR497" s="23" t="s">
        <v>125</v>
      </c>
      <c r="AT497" s="23" t="s">
        <v>127</v>
      </c>
      <c r="AU497" s="23" t="s">
        <v>88</v>
      </c>
      <c r="AY497" s="23" t="s">
        <v>126</v>
      </c>
      <c r="BE497" s="175">
        <f>IF(N497="základní",J497,0)</f>
        <v>0</v>
      </c>
      <c r="BF497" s="175">
        <f>IF(N497="snížená",J497,0)</f>
        <v>0</v>
      </c>
      <c r="BG497" s="175">
        <f>IF(N497="zákl. přenesená",J497,0)</f>
        <v>0</v>
      </c>
      <c r="BH497" s="175">
        <f>IF(N497="sníž. přenesená",J497,0)</f>
        <v>0</v>
      </c>
      <c r="BI497" s="175">
        <f>IF(N497="nulová",J497,0)</f>
        <v>0</v>
      </c>
      <c r="BJ497" s="23" t="s">
        <v>26</v>
      </c>
      <c r="BK497" s="175">
        <f>ROUND(I497*H497,2)</f>
        <v>0</v>
      </c>
      <c r="BL497" s="23" t="s">
        <v>125</v>
      </c>
      <c r="BM497" s="23" t="s">
        <v>736</v>
      </c>
    </row>
    <row r="498" spans="2:65" s="1" customFormat="1" ht="27">
      <c r="B498" s="40"/>
      <c r="D498" s="176" t="s">
        <v>132</v>
      </c>
      <c r="F498" s="177" t="s">
        <v>737</v>
      </c>
      <c r="I498" s="178"/>
      <c r="L498" s="40"/>
      <c r="M498" s="179"/>
      <c r="N498" s="41"/>
      <c r="O498" s="41"/>
      <c r="P498" s="41"/>
      <c r="Q498" s="41"/>
      <c r="R498" s="41"/>
      <c r="S498" s="41"/>
      <c r="T498" s="69"/>
      <c r="AT498" s="23" t="s">
        <v>132</v>
      </c>
      <c r="AU498" s="23" t="s">
        <v>88</v>
      </c>
    </row>
    <row r="499" spans="2:65" s="10" customFormat="1" ht="13.5">
      <c r="B499" s="180"/>
      <c r="D499" s="176" t="s">
        <v>134</v>
      </c>
      <c r="E499" s="181" t="s">
        <v>5</v>
      </c>
      <c r="F499" s="182" t="s">
        <v>738</v>
      </c>
      <c r="H499" s="183">
        <v>7</v>
      </c>
      <c r="I499" s="184"/>
      <c r="L499" s="180"/>
      <c r="M499" s="185"/>
      <c r="N499" s="186"/>
      <c r="O499" s="186"/>
      <c r="P499" s="186"/>
      <c r="Q499" s="186"/>
      <c r="R499" s="186"/>
      <c r="S499" s="186"/>
      <c r="T499" s="187"/>
      <c r="AT499" s="181" t="s">
        <v>134</v>
      </c>
      <c r="AU499" s="181" t="s">
        <v>88</v>
      </c>
      <c r="AV499" s="10" t="s">
        <v>88</v>
      </c>
      <c r="AW499" s="10" t="s">
        <v>135</v>
      </c>
      <c r="AX499" s="10" t="s">
        <v>79</v>
      </c>
      <c r="AY499" s="181" t="s">
        <v>126</v>
      </c>
    </row>
    <row r="500" spans="2:65" s="11" customFormat="1" ht="13.5">
      <c r="B500" s="188"/>
      <c r="D500" s="176" t="s">
        <v>134</v>
      </c>
      <c r="E500" s="189" t="s">
        <v>5</v>
      </c>
      <c r="F500" s="190" t="s">
        <v>136</v>
      </c>
      <c r="H500" s="191">
        <v>7</v>
      </c>
      <c r="I500" s="192"/>
      <c r="L500" s="188"/>
      <c r="M500" s="193"/>
      <c r="N500" s="194"/>
      <c r="O500" s="194"/>
      <c r="P500" s="194"/>
      <c r="Q500" s="194"/>
      <c r="R500" s="194"/>
      <c r="S500" s="194"/>
      <c r="T500" s="195"/>
      <c r="AT500" s="189" t="s">
        <v>134</v>
      </c>
      <c r="AU500" s="189" t="s">
        <v>88</v>
      </c>
      <c r="AV500" s="11" t="s">
        <v>125</v>
      </c>
      <c r="AW500" s="11" t="s">
        <v>135</v>
      </c>
      <c r="AX500" s="11" t="s">
        <v>26</v>
      </c>
      <c r="AY500" s="189" t="s">
        <v>126</v>
      </c>
    </row>
    <row r="501" spans="2:65" s="1" customFormat="1" ht="25.5" customHeight="1">
      <c r="B501" s="163"/>
      <c r="C501" s="164" t="s">
        <v>739</v>
      </c>
      <c r="D501" s="164" t="s">
        <v>127</v>
      </c>
      <c r="E501" s="165" t="s">
        <v>740</v>
      </c>
      <c r="F501" s="166" t="s">
        <v>741</v>
      </c>
      <c r="G501" s="167" t="s">
        <v>188</v>
      </c>
      <c r="H501" s="168">
        <v>3</v>
      </c>
      <c r="I501" s="169"/>
      <c r="J501" s="170">
        <f>ROUND(I501*H501,2)</f>
        <v>0</v>
      </c>
      <c r="K501" s="166" t="s">
        <v>194</v>
      </c>
      <c r="L501" s="40"/>
      <c r="M501" s="171" t="s">
        <v>5</v>
      </c>
      <c r="N501" s="172" t="s">
        <v>50</v>
      </c>
      <c r="O501" s="41"/>
      <c r="P501" s="173">
        <f>O501*H501</f>
        <v>0</v>
      </c>
      <c r="Q501" s="173">
        <v>2.5999999999999999E-3</v>
      </c>
      <c r="R501" s="173">
        <f>Q501*H501</f>
        <v>7.7999999999999996E-3</v>
      </c>
      <c r="S501" s="173">
        <v>0</v>
      </c>
      <c r="T501" s="174">
        <f>S501*H501</f>
        <v>0</v>
      </c>
      <c r="AR501" s="23" t="s">
        <v>125</v>
      </c>
      <c r="AT501" s="23" t="s">
        <v>127</v>
      </c>
      <c r="AU501" s="23" t="s">
        <v>88</v>
      </c>
      <c r="AY501" s="23" t="s">
        <v>126</v>
      </c>
      <c r="BE501" s="175">
        <f>IF(N501="základní",J501,0)</f>
        <v>0</v>
      </c>
      <c r="BF501" s="175">
        <f>IF(N501="snížená",J501,0)</f>
        <v>0</v>
      </c>
      <c r="BG501" s="175">
        <f>IF(N501="zákl. přenesená",J501,0)</f>
        <v>0</v>
      </c>
      <c r="BH501" s="175">
        <f>IF(N501="sníž. přenesená",J501,0)</f>
        <v>0</v>
      </c>
      <c r="BI501" s="175">
        <f>IF(N501="nulová",J501,0)</f>
        <v>0</v>
      </c>
      <c r="BJ501" s="23" t="s">
        <v>26</v>
      </c>
      <c r="BK501" s="175">
        <f>ROUND(I501*H501,2)</f>
        <v>0</v>
      </c>
      <c r="BL501" s="23" t="s">
        <v>125</v>
      </c>
      <c r="BM501" s="23" t="s">
        <v>742</v>
      </c>
    </row>
    <row r="502" spans="2:65" s="1" customFormat="1" ht="27">
      <c r="B502" s="40"/>
      <c r="D502" s="176" t="s">
        <v>132</v>
      </c>
      <c r="F502" s="177" t="s">
        <v>743</v>
      </c>
      <c r="I502" s="178"/>
      <c r="L502" s="40"/>
      <c r="M502" s="179"/>
      <c r="N502" s="41"/>
      <c r="O502" s="41"/>
      <c r="P502" s="41"/>
      <c r="Q502" s="41"/>
      <c r="R502" s="41"/>
      <c r="S502" s="41"/>
      <c r="T502" s="69"/>
      <c r="AT502" s="23" t="s">
        <v>132</v>
      </c>
      <c r="AU502" s="23" t="s">
        <v>88</v>
      </c>
    </row>
    <row r="503" spans="2:65" s="10" customFormat="1" ht="13.5">
      <c r="B503" s="180"/>
      <c r="D503" s="176" t="s">
        <v>134</v>
      </c>
      <c r="E503" s="181" t="s">
        <v>5</v>
      </c>
      <c r="F503" s="182" t="s">
        <v>744</v>
      </c>
      <c r="H503" s="183">
        <v>3</v>
      </c>
      <c r="I503" s="184"/>
      <c r="L503" s="180"/>
      <c r="M503" s="185"/>
      <c r="N503" s="186"/>
      <c r="O503" s="186"/>
      <c r="P503" s="186"/>
      <c r="Q503" s="186"/>
      <c r="R503" s="186"/>
      <c r="S503" s="186"/>
      <c r="T503" s="187"/>
      <c r="AT503" s="181" t="s">
        <v>134</v>
      </c>
      <c r="AU503" s="181" t="s">
        <v>88</v>
      </c>
      <c r="AV503" s="10" t="s">
        <v>88</v>
      </c>
      <c r="AW503" s="10" t="s">
        <v>135</v>
      </c>
      <c r="AX503" s="10" t="s">
        <v>79</v>
      </c>
      <c r="AY503" s="181" t="s">
        <v>126</v>
      </c>
    </row>
    <row r="504" spans="2:65" s="11" customFormat="1" ht="13.5">
      <c r="B504" s="188"/>
      <c r="D504" s="176" t="s">
        <v>134</v>
      </c>
      <c r="E504" s="189" t="s">
        <v>5</v>
      </c>
      <c r="F504" s="190" t="s">
        <v>136</v>
      </c>
      <c r="H504" s="191">
        <v>3</v>
      </c>
      <c r="I504" s="192"/>
      <c r="L504" s="188"/>
      <c r="M504" s="193"/>
      <c r="N504" s="194"/>
      <c r="O504" s="194"/>
      <c r="P504" s="194"/>
      <c r="Q504" s="194"/>
      <c r="R504" s="194"/>
      <c r="S504" s="194"/>
      <c r="T504" s="195"/>
      <c r="AT504" s="189" t="s">
        <v>134</v>
      </c>
      <c r="AU504" s="189" t="s">
        <v>88</v>
      </c>
      <c r="AV504" s="11" t="s">
        <v>125</v>
      </c>
      <c r="AW504" s="11" t="s">
        <v>135</v>
      </c>
      <c r="AX504" s="11" t="s">
        <v>26</v>
      </c>
      <c r="AY504" s="189" t="s">
        <v>126</v>
      </c>
    </row>
    <row r="505" spans="2:65" s="1" customFormat="1" ht="16.5" customHeight="1">
      <c r="B505" s="163"/>
      <c r="C505" s="164" t="s">
        <v>745</v>
      </c>
      <c r="D505" s="164" t="s">
        <v>127</v>
      </c>
      <c r="E505" s="165" t="s">
        <v>746</v>
      </c>
      <c r="F505" s="166" t="s">
        <v>747</v>
      </c>
      <c r="G505" s="167" t="s">
        <v>252</v>
      </c>
      <c r="H505" s="168">
        <v>7</v>
      </c>
      <c r="I505" s="169"/>
      <c r="J505" s="170">
        <f>ROUND(I505*H505,2)</f>
        <v>0</v>
      </c>
      <c r="K505" s="166" t="s">
        <v>194</v>
      </c>
      <c r="L505" s="40"/>
      <c r="M505" s="171" t="s">
        <v>5</v>
      </c>
      <c r="N505" s="172" t="s">
        <v>50</v>
      </c>
      <c r="O505" s="41"/>
      <c r="P505" s="173">
        <f>O505*H505</f>
        <v>0</v>
      </c>
      <c r="Q505" s="173">
        <v>0</v>
      </c>
      <c r="R505" s="173">
        <f>Q505*H505</f>
        <v>0</v>
      </c>
      <c r="S505" s="173">
        <v>0</v>
      </c>
      <c r="T505" s="174">
        <f>S505*H505</f>
        <v>0</v>
      </c>
      <c r="AR505" s="23" t="s">
        <v>125</v>
      </c>
      <c r="AT505" s="23" t="s">
        <v>127</v>
      </c>
      <c r="AU505" s="23" t="s">
        <v>88</v>
      </c>
      <c r="AY505" s="23" t="s">
        <v>126</v>
      </c>
      <c r="BE505" s="175">
        <f>IF(N505="základní",J505,0)</f>
        <v>0</v>
      </c>
      <c r="BF505" s="175">
        <f>IF(N505="snížená",J505,0)</f>
        <v>0</v>
      </c>
      <c r="BG505" s="175">
        <f>IF(N505="zákl. přenesená",J505,0)</f>
        <v>0</v>
      </c>
      <c r="BH505" s="175">
        <f>IF(N505="sníž. přenesená",J505,0)</f>
        <v>0</v>
      </c>
      <c r="BI505" s="175">
        <f>IF(N505="nulová",J505,0)</f>
        <v>0</v>
      </c>
      <c r="BJ505" s="23" t="s">
        <v>26</v>
      </c>
      <c r="BK505" s="175">
        <f>ROUND(I505*H505,2)</f>
        <v>0</v>
      </c>
      <c r="BL505" s="23" t="s">
        <v>125</v>
      </c>
      <c r="BM505" s="23" t="s">
        <v>748</v>
      </c>
    </row>
    <row r="506" spans="2:65" s="1" customFormat="1" ht="27">
      <c r="B506" s="40"/>
      <c r="D506" s="176" t="s">
        <v>132</v>
      </c>
      <c r="F506" s="177" t="s">
        <v>749</v>
      </c>
      <c r="I506" s="178"/>
      <c r="L506" s="40"/>
      <c r="M506" s="179"/>
      <c r="N506" s="41"/>
      <c r="O506" s="41"/>
      <c r="P506" s="41"/>
      <c r="Q506" s="41"/>
      <c r="R506" s="41"/>
      <c r="S506" s="41"/>
      <c r="T506" s="69"/>
      <c r="AT506" s="23" t="s">
        <v>132</v>
      </c>
      <c r="AU506" s="23" t="s">
        <v>88</v>
      </c>
    </row>
    <row r="507" spans="2:65" s="10" customFormat="1" ht="13.5">
      <c r="B507" s="180"/>
      <c r="D507" s="176" t="s">
        <v>134</v>
      </c>
      <c r="E507" s="181" t="s">
        <v>5</v>
      </c>
      <c r="F507" s="182" t="s">
        <v>165</v>
      </c>
      <c r="H507" s="183">
        <v>7</v>
      </c>
      <c r="I507" s="184"/>
      <c r="L507" s="180"/>
      <c r="M507" s="185"/>
      <c r="N507" s="186"/>
      <c r="O507" s="186"/>
      <c r="P507" s="186"/>
      <c r="Q507" s="186"/>
      <c r="R507" s="186"/>
      <c r="S507" s="186"/>
      <c r="T507" s="187"/>
      <c r="AT507" s="181" t="s">
        <v>134</v>
      </c>
      <c r="AU507" s="181" t="s">
        <v>88</v>
      </c>
      <c r="AV507" s="10" t="s">
        <v>88</v>
      </c>
      <c r="AW507" s="10" t="s">
        <v>135</v>
      </c>
      <c r="AX507" s="10" t="s">
        <v>79</v>
      </c>
      <c r="AY507" s="181" t="s">
        <v>126</v>
      </c>
    </row>
    <row r="508" spans="2:65" s="11" customFormat="1" ht="13.5">
      <c r="B508" s="188"/>
      <c r="D508" s="176" t="s">
        <v>134</v>
      </c>
      <c r="E508" s="189" t="s">
        <v>5</v>
      </c>
      <c r="F508" s="190" t="s">
        <v>136</v>
      </c>
      <c r="H508" s="191">
        <v>7</v>
      </c>
      <c r="I508" s="192"/>
      <c r="L508" s="188"/>
      <c r="M508" s="193"/>
      <c r="N508" s="194"/>
      <c r="O508" s="194"/>
      <c r="P508" s="194"/>
      <c r="Q508" s="194"/>
      <c r="R508" s="194"/>
      <c r="S508" s="194"/>
      <c r="T508" s="195"/>
      <c r="AT508" s="189" t="s">
        <v>134</v>
      </c>
      <c r="AU508" s="189" t="s">
        <v>88</v>
      </c>
      <c r="AV508" s="11" t="s">
        <v>125</v>
      </c>
      <c r="AW508" s="11" t="s">
        <v>135</v>
      </c>
      <c r="AX508" s="11" t="s">
        <v>26</v>
      </c>
      <c r="AY508" s="189" t="s">
        <v>126</v>
      </c>
    </row>
    <row r="509" spans="2:65" s="1" customFormat="1" ht="16.5" customHeight="1">
      <c r="B509" s="163"/>
      <c r="C509" s="164" t="s">
        <v>750</v>
      </c>
      <c r="D509" s="164" t="s">
        <v>127</v>
      </c>
      <c r="E509" s="165" t="s">
        <v>751</v>
      </c>
      <c r="F509" s="166" t="s">
        <v>752</v>
      </c>
      <c r="G509" s="167" t="s">
        <v>188</v>
      </c>
      <c r="H509" s="168">
        <v>3</v>
      </c>
      <c r="I509" s="169"/>
      <c r="J509" s="170">
        <f>ROUND(I509*H509,2)</f>
        <v>0</v>
      </c>
      <c r="K509" s="166" t="s">
        <v>194</v>
      </c>
      <c r="L509" s="40"/>
      <c r="M509" s="171" t="s">
        <v>5</v>
      </c>
      <c r="N509" s="172" t="s">
        <v>50</v>
      </c>
      <c r="O509" s="41"/>
      <c r="P509" s="173">
        <f>O509*H509</f>
        <v>0</v>
      </c>
      <c r="Q509" s="173">
        <v>1.0000000000000001E-5</v>
      </c>
      <c r="R509" s="173">
        <f>Q509*H509</f>
        <v>3.0000000000000004E-5</v>
      </c>
      <c r="S509" s="173">
        <v>0</v>
      </c>
      <c r="T509" s="174">
        <f>S509*H509</f>
        <v>0</v>
      </c>
      <c r="AR509" s="23" t="s">
        <v>125</v>
      </c>
      <c r="AT509" s="23" t="s">
        <v>127</v>
      </c>
      <c r="AU509" s="23" t="s">
        <v>88</v>
      </c>
      <c r="AY509" s="23" t="s">
        <v>126</v>
      </c>
      <c r="BE509" s="175">
        <f>IF(N509="základní",J509,0)</f>
        <v>0</v>
      </c>
      <c r="BF509" s="175">
        <f>IF(N509="snížená",J509,0)</f>
        <v>0</v>
      </c>
      <c r="BG509" s="175">
        <f>IF(N509="zákl. přenesená",J509,0)</f>
        <v>0</v>
      </c>
      <c r="BH509" s="175">
        <f>IF(N509="sníž. přenesená",J509,0)</f>
        <v>0</v>
      </c>
      <c r="BI509" s="175">
        <f>IF(N509="nulová",J509,0)</f>
        <v>0</v>
      </c>
      <c r="BJ509" s="23" t="s">
        <v>26</v>
      </c>
      <c r="BK509" s="175">
        <f>ROUND(I509*H509,2)</f>
        <v>0</v>
      </c>
      <c r="BL509" s="23" t="s">
        <v>125</v>
      </c>
      <c r="BM509" s="23" t="s">
        <v>753</v>
      </c>
    </row>
    <row r="510" spans="2:65" s="1" customFormat="1" ht="27">
      <c r="B510" s="40"/>
      <c r="D510" s="176" t="s">
        <v>132</v>
      </c>
      <c r="F510" s="177" t="s">
        <v>754</v>
      </c>
      <c r="I510" s="178"/>
      <c r="L510" s="40"/>
      <c r="M510" s="179"/>
      <c r="N510" s="41"/>
      <c r="O510" s="41"/>
      <c r="P510" s="41"/>
      <c r="Q510" s="41"/>
      <c r="R510" s="41"/>
      <c r="S510" s="41"/>
      <c r="T510" s="69"/>
      <c r="AT510" s="23" t="s">
        <v>132</v>
      </c>
      <c r="AU510" s="23" t="s">
        <v>88</v>
      </c>
    </row>
    <row r="511" spans="2:65" s="10" customFormat="1" ht="13.5">
      <c r="B511" s="180"/>
      <c r="D511" s="176" t="s">
        <v>134</v>
      </c>
      <c r="E511" s="181" t="s">
        <v>5</v>
      </c>
      <c r="F511" s="182" t="s">
        <v>143</v>
      </c>
      <c r="H511" s="183">
        <v>3</v>
      </c>
      <c r="I511" s="184"/>
      <c r="L511" s="180"/>
      <c r="M511" s="185"/>
      <c r="N511" s="186"/>
      <c r="O511" s="186"/>
      <c r="P511" s="186"/>
      <c r="Q511" s="186"/>
      <c r="R511" s="186"/>
      <c r="S511" s="186"/>
      <c r="T511" s="187"/>
      <c r="AT511" s="181" t="s">
        <v>134</v>
      </c>
      <c r="AU511" s="181" t="s">
        <v>88</v>
      </c>
      <c r="AV511" s="10" t="s">
        <v>88</v>
      </c>
      <c r="AW511" s="10" t="s">
        <v>135</v>
      </c>
      <c r="AX511" s="10" t="s">
        <v>79</v>
      </c>
      <c r="AY511" s="181" t="s">
        <v>126</v>
      </c>
    </row>
    <row r="512" spans="2:65" s="11" customFormat="1" ht="13.5">
      <c r="B512" s="188"/>
      <c r="D512" s="176" t="s">
        <v>134</v>
      </c>
      <c r="E512" s="189" t="s">
        <v>5</v>
      </c>
      <c r="F512" s="190" t="s">
        <v>136</v>
      </c>
      <c r="H512" s="191">
        <v>3</v>
      </c>
      <c r="I512" s="192"/>
      <c r="L512" s="188"/>
      <c r="M512" s="193"/>
      <c r="N512" s="194"/>
      <c r="O512" s="194"/>
      <c r="P512" s="194"/>
      <c r="Q512" s="194"/>
      <c r="R512" s="194"/>
      <c r="S512" s="194"/>
      <c r="T512" s="195"/>
      <c r="AT512" s="189" t="s">
        <v>134</v>
      </c>
      <c r="AU512" s="189" t="s">
        <v>88</v>
      </c>
      <c r="AV512" s="11" t="s">
        <v>125</v>
      </c>
      <c r="AW512" s="11" t="s">
        <v>135</v>
      </c>
      <c r="AX512" s="11" t="s">
        <v>26</v>
      </c>
      <c r="AY512" s="189" t="s">
        <v>126</v>
      </c>
    </row>
    <row r="513" spans="2:65" s="1" customFormat="1" ht="25.5" customHeight="1">
      <c r="B513" s="163"/>
      <c r="C513" s="164" t="s">
        <v>755</v>
      </c>
      <c r="D513" s="164" t="s">
        <v>127</v>
      </c>
      <c r="E513" s="165" t="s">
        <v>756</v>
      </c>
      <c r="F513" s="166" t="s">
        <v>757</v>
      </c>
      <c r="G513" s="167" t="s">
        <v>252</v>
      </c>
      <c r="H513" s="168">
        <v>155.19999999999999</v>
      </c>
      <c r="I513" s="169"/>
      <c r="J513" s="170">
        <f>ROUND(I513*H513,2)</f>
        <v>0</v>
      </c>
      <c r="K513" s="166" t="s">
        <v>194</v>
      </c>
      <c r="L513" s="40"/>
      <c r="M513" s="171" t="s">
        <v>5</v>
      </c>
      <c r="N513" s="172" t="s">
        <v>50</v>
      </c>
      <c r="O513" s="41"/>
      <c r="P513" s="173">
        <f>O513*H513</f>
        <v>0</v>
      </c>
      <c r="Q513" s="173">
        <v>0.15539952000000001</v>
      </c>
      <c r="R513" s="173">
        <f>Q513*H513</f>
        <v>24.118005503999999</v>
      </c>
      <c r="S513" s="173">
        <v>0</v>
      </c>
      <c r="T513" s="174">
        <f>S513*H513</f>
        <v>0</v>
      </c>
      <c r="AR513" s="23" t="s">
        <v>125</v>
      </c>
      <c r="AT513" s="23" t="s">
        <v>127</v>
      </c>
      <c r="AU513" s="23" t="s">
        <v>88</v>
      </c>
      <c r="AY513" s="23" t="s">
        <v>126</v>
      </c>
      <c r="BE513" s="175">
        <f>IF(N513="základní",J513,0)</f>
        <v>0</v>
      </c>
      <c r="BF513" s="175">
        <f>IF(N513="snížená",J513,0)</f>
        <v>0</v>
      </c>
      <c r="BG513" s="175">
        <f>IF(N513="zákl. přenesená",J513,0)</f>
        <v>0</v>
      </c>
      <c r="BH513" s="175">
        <f>IF(N513="sníž. přenesená",J513,0)</f>
        <v>0</v>
      </c>
      <c r="BI513" s="175">
        <f>IF(N513="nulová",J513,0)</f>
        <v>0</v>
      </c>
      <c r="BJ513" s="23" t="s">
        <v>26</v>
      </c>
      <c r="BK513" s="175">
        <f>ROUND(I513*H513,2)</f>
        <v>0</v>
      </c>
      <c r="BL513" s="23" t="s">
        <v>125</v>
      </c>
      <c r="BM513" s="23" t="s">
        <v>758</v>
      </c>
    </row>
    <row r="514" spans="2:65" s="1" customFormat="1" ht="40.5">
      <c r="B514" s="40"/>
      <c r="D514" s="176" t="s">
        <v>132</v>
      </c>
      <c r="F514" s="177" t="s">
        <v>759</v>
      </c>
      <c r="I514" s="178"/>
      <c r="L514" s="40"/>
      <c r="M514" s="179"/>
      <c r="N514" s="41"/>
      <c r="O514" s="41"/>
      <c r="P514" s="41"/>
      <c r="Q514" s="41"/>
      <c r="R514" s="41"/>
      <c r="S514" s="41"/>
      <c r="T514" s="69"/>
      <c r="AT514" s="23" t="s">
        <v>132</v>
      </c>
      <c r="AU514" s="23" t="s">
        <v>88</v>
      </c>
    </row>
    <row r="515" spans="2:65" s="10" customFormat="1" ht="13.5">
      <c r="B515" s="180"/>
      <c r="D515" s="176" t="s">
        <v>134</v>
      </c>
      <c r="E515" s="181" t="s">
        <v>5</v>
      </c>
      <c r="F515" s="182" t="s">
        <v>760</v>
      </c>
      <c r="H515" s="183">
        <v>88.8</v>
      </c>
      <c r="I515" s="184"/>
      <c r="L515" s="180"/>
      <c r="M515" s="185"/>
      <c r="N515" s="186"/>
      <c r="O515" s="186"/>
      <c r="P515" s="186"/>
      <c r="Q515" s="186"/>
      <c r="R515" s="186"/>
      <c r="S515" s="186"/>
      <c r="T515" s="187"/>
      <c r="AT515" s="181" t="s">
        <v>134</v>
      </c>
      <c r="AU515" s="181" t="s">
        <v>88</v>
      </c>
      <c r="AV515" s="10" t="s">
        <v>88</v>
      </c>
      <c r="AW515" s="10" t="s">
        <v>135</v>
      </c>
      <c r="AX515" s="10" t="s">
        <v>79</v>
      </c>
      <c r="AY515" s="181" t="s">
        <v>126</v>
      </c>
    </row>
    <row r="516" spans="2:65" s="10" customFormat="1" ht="13.5">
      <c r="B516" s="180"/>
      <c r="D516" s="176" t="s">
        <v>134</v>
      </c>
      <c r="E516" s="181" t="s">
        <v>5</v>
      </c>
      <c r="F516" s="182" t="s">
        <v>761</v>
      </c>
      <c r="H516" s="183">
        <v>2.8</v>
      </c>
      <c r="I516" s="184"/>
      <c r="L516" s="180"/>
      <c r="M516" s="185"/>
      <c r="N516" s="186"/>
      <c r="O516" s="186"/>
      <c r="P516" s="186"/>
      <c r="Q516" s="186"/>
      <c r="R516" s="186"/>
      <c r="S516" s="186"/>
      <c r="T516" s="187"/>
      <c r="AT516" s="181" t="s">
        <v>134</v>
      </c>
      <c r="AU516" s="181" t="s">
        <v>88</v>
      </c>
      <c r="AV516" s="10" t="s">
        <v>88</v>
      </c>
      <c r="AW516" s="10" t="s">
        <v>135</v>
      </c>
      <c r="AX516" s="10" t="s">
        <v>79</v>
      </c>
      <c r="AY516" s="181" t="s">
        <v>126</v>
      </c>
    </row>
    <row r="517" spans="2:65" s="10" customFormat="1" ht="13.5">
      <c r="B517" s="180"/>
      <c r="D517" s="176" t="s">
        <v>134</v>
      </c>
      <c r="E517" s="181" t="s">
        <v>5</v>
      </c>
      <c r="F517" s="182" t="s">
        <v>762</v>
      </c>
      <c r="H517" s="183">
        <v>2</v>
      </c>
      <c r="I517" s="184"/>
      <c r="L517" s="180"/>
      <c r="M517" s="185"/>
      <c r="N517" s="186"/>
      <c r="O517" s="186"/>
      <c r="P517" s="186"/>
      <c r="Q517" s="186"/>
      <c r="R517" s="186"/>
      <c r="S517" s="186"/>
      <c r="T517" s="187"/>
      <c r="AT517" s="181" t="s">
        <v>134</v>
      </c>
      <c r="AU517" s="181" t="s">
        <v>88</v>
      </c>
      <c r="AV517" s="10" t="s">
        <v>88</v>
      </c>
      <c r="AW517" s="10" t="s">
        <v>135</v>
      </c>
      <c r="AX517" s="10" t="s">
        <v>79</v>
      </c>
      <c r="AY517" s="181" t="s">
        <v>126</v>
      </c>
    </row>
    <row r="518" spans="2:65" s="10" customFormat="1" ht="13.5">
      <c r="B518" s="180"/>
      <c r="D518" s="176" t="s">
        <v>134</v>
      </c>
      <c r="E518" s="181" t="s">
        <v>5</v>
      </c>
      <c r="F518" s="182" t="s">
        <v>763</v>
      </c>
      <c r="H518" s="183">
        <v>4</v>
      </c>
      <c r="I518" s="184"/>
      <c r="L518" s="180"/>
      <c r="M518" s="185"/>
      <c r="N518" s="186"/>
      <c r="O518" s="186"/>
      <c r="P518" s="186"/>
      <c r="Q518" s="186"/>
      <c r="R518" s="186"/>
      <c r="S518" s="186"/>
      <c r="T518" s="187"/>
      <c r="AT518" s="181" t="s">
        <v>134</v>
      </c>
      <c r="AU518" s="181" t="s">
        <v>88</v>
      </c>
      <c r="AV518" s="10" t="s">
        <v>88</v>
      </c>
      <c r="AW518" s="10" t="s">
        <v>135</v>
      </c>
      <c r="AX518" s="10" t="s">
        <v>79</v>
      </c>
      <c r="AY518" s="181" t="s">
        <v>126</v>
      </c>
    </row>
    <row r="519" spans="2:65" s="10" customFormat="1" ht="13.5">
      <c r="B519" s="180"/>
      <c r="D519" s="176" t="s">
        <v>134</v>
      </c>
      <c r="E519" s="181" t="s">
        <v>5</v>
      </c>
      <c r="F519" s="182" t="s">
        <v>764</v>
      </c>
      <c r="H519" s="183">
        <v>1.1000000000000001</v>
      </c>
      <c r="I519" s="184"/>
      <c r="L519" s="180"/>
      <c r="M519" s="185"/>
      <c r="N519" s="186"/>
      <c r="O519" s="186"/>
      <c r="P519" s="186"/>
      <c r="Q519" s="186"/>
      <c r="R519" s="186"/>
      <c r="S519" s="186"/>
      <c r="T519" s="187"/>
      <c r="AT519" s="181" t="s">
        <v>134</v>
      </c>
      <c r="AU519" s="181" t="s">
        <v>88</v>
      </c>
      <c r="AV519" s="10" t="s">
        <v>88</v>
      </c>
      <c r="AW519" s="10" t="s">
        <v>135</v>
      </c>
      <c r="AX519" s="10" t="s">
        <v>79</v>
      </c>
      <c r="AY519" s="181" t="s">
        <v>126</v>
      </c>
    </row>
    <row r="520" spans="2:65" s="10" customFormat="1" ht="13.5">
      <c r="B520" s="180"/>
      <c r="D520" s="176" t="s">
        <v>134</v>
      </c>
      <c r="E520" s="181" t="s">
        <v>5</v>
      </c>
      <c r="F520" s="182" t="s">
        <v>765</v>
      </c>
      <c r="H520" s="183">
        <v>49.5</v>
      </c>
      <c r="I520" s="184"/>
      <c r="L520" s="180"/>
      <c r="M520" s="185"/>
      <c r="N520" s="186"/>
      <c r="O520" s="186"/>
      <c r="P520" s="186"/>
      <c r="Q520" s="186"/>
      <c r="R520" s="186"/>
      <c r="S520" s="186"/>
      <c r="T520" s="187"/>
      <c r="AT520" s="181" t="s">
        <v>134</v>
      </c>
      <c r="AU520" s="181" t="s">
        <v>88</v>
      </c>
      <c r="AV520" s="10" t="s">
        <v>88</v>
      </c>
      <c r="AW520" s="10" t="s">
        <v>135</v>
      </c>
      <c r="AX520" s="10" t="s">
        <v>79</v>
      </c>
      <c r="AY520" s="181" t="s">
        <v>126</v>
      </c>
    </row>
    <row r="521" spans="2:65" s="10" customFormat="1" ht="13.5">
      <c r="B521" s="180"/>
      <c r="D521" s="176" t="s">
        <v>134</v>
      </c>
      <c r="E521" s="181" t="s">
        <v>5</v>
      </c>
      <c r="F521" s="182" t="s">
        <v>766</v>
      </c>
      <c r="H521" s="183">
        <v>7</v>
      </c>
      <c r="I521" s="184"/>
      <c r="L521" s="180"/>
      <c r="M521" s="185"/>
      <c r="N521" s="186"/>
      <c r="O521" s="186"/>
      <c r="P521" s="186"/>
      <c r="Q521" s="186"/>
      <c r="R521" s="186"/>
      <c r="S521" s="186"/>
      <c r="T521" s="187"/>
      <c r="AT521" s="181" t="s">
        <v>134</v>
      </c>
      <c r="AU521" s="181" t="s">
        <v>88</v>
      </c>
      <c r="AV521" s="10" t="s">
        <v>88</v>
      </c>
      <c r="AW521" s="10" t="s">
        <v>135</v>
      </c>
      <c r="AX521" s="10" t="s">
        <v>79</v>
      </c>
      <c r="AY521" s="181" t="s">
        <v>126</v>
      </c>
    </row>
    <row r="522" spans="2:65" s="11" customFormat="1" ht="13.5">
      <c r="B522" s="188"/>
      <c r="D522" s="176" t="s">
        <v>134</v>
      </c>
      <c r="E522" s="189" t="s">
        <v>5</v>
      </c>
      <c r="F522" s="190" t="s">
        <v>136</v>
      </c>
      <c r="H522" s="191">
        <v>155.19999999999999</v>
      </c>
      <c r="I522" s="192"/>
      <c r="L522" s="188"/>
      <c r="M522" s="193"/>
      <c r="N522" s="194"/>
      <c r="O522" s="194"/>
      <c r="P522" s="194"/>
      <c r="Q522" s="194"/>
      <c r="R522" s="194"/>
      <c r="S522" s="194"/>
      <c r="T522" s="195"/>
      <c r="AT522" s="189" t="s">
        <v>134</v>
      </c>
      <c r="AU522" s="189" t="s">
        <v>88</v>
      </c>
      <c r="AV522" s="11" t="s">
        <v>125</v>
      </c>
      <c r="AW522" s="11" t="s">
        <v>135</v>
      </c>
      <c r="AX522" s="11" t="s">
        <v>26</v>
      </c>
      <c r="AY522" s="189" t="s">
        <v>126</v>
      </c>
    </row>
    <row r="523" spans="2:65" s="1" customFormat="1" ht="16.5" customHeight="1">
      <c r="B523" s="163"/>
      <c r="C523" s="215" t="s">
        <v>767</v>
      </c>
      <c r="D523" s="215" t="s">
        <v>275</v>
      </c>
      <c r="E523" s="216" t="s">
        <v>768</v>
      </c>
      <c r="F523" s="217" t="s">
        <v>769</v>
      </c>
      <c r="G523" s="218" t="s">
        <v>202</v>
      </c>
      <c r="H523" s="219">
        <v>1.155</v>
      </c>
      <c r="I523" s="220"/>
      <c r="J523" s="221">
        <f>ROUND(I523*H523,2)</f>
        <v>0</v>
      </c>
      <c r="K523" s="217" t="s">
        <v>194</v>
      </c>
      <c r="L523" s="222"/>
      <c r="M523" s="223" t="s">
        <v>5</v>
      </c>
      <c r="N523" s="224" t="s">
        <v>50</v>
      </c>
      <c r="O523" s="41"/>
      <c r="P523" s="173">
        <f>O523*H523</f>
        <v>0</v>
      </c>
      <c r="Q523" s="173">
        <v>8.5000000000000006E-2</v>
      </c>
      <c r="R523" s="173">
        <f>Q523*H523</f>
        <v>9.8175000000000012E-2</v>
      </c>
      <c r="S523" s="173">
        <v>0</v>
      </c>
      <c r="T523" s="174">
        <f>S523*H523</f>
        <v>0</v>
      </c>
      <c r="AR523" s="23" t="s">
        <v>232</v>
      </c>
      <c r="AT523" s="23" t="s">
        <v>275</v>
      </c>
      <c r="AU523" s="23" t="s">
        <v>88</v>
      </c>
      <c r="AY523" s="23" t="s">
        <v>126</v>
      </c>
      <c r="BE523" s="175">
        <f>IF(N523="základní",J523,0)</f>
        <v>0</v>
      </c>
      <c r="BF523" s="175">
        <f>IF(N523="snížená",J523,0)</f>
        <v>0</v>
      </c>
      <c r="BG523" s="175">
        <f>IF(N523="zákl. přenesená",J523,0)</f>
        <v>0</v>
      </c>
      <c r="BH523" s="175">
        <f>IF(N523="sníž. přenesená",J523,0)</f>
        <v>0</v>
      </c>
      <c r="BI523" s="175">
        <f>IF(N523="nulová",J523,0)</f>
        <v>0</v>
      </c>
      <c r="BJ523" s="23" t="s">
        <v>26</v>
      </c>
      <c r="BK523" s="175">
        <f>ROUND(I523*H523,2)</f>
        <v>0</v>
      </c>
      <c r="BL523" s="23" t="s">
        <v>125</v>
      </c>
      <c r="BM523" s="23" t="s">
        <v>770</v>
      </c>
    </row>
    <row r="524" spans="2:65" s="1" customFormat="1" ht="13.5">
      <c r="B524" s="40"/>
      <c r="D524" s="176" t="s">
        <v>132</v>
      </c>
      <c r="F524" s="177" t="s">
        <v>771</v>
      </c>
      <c r="I524" s="178"/>
      <c r="L524" s="40"/>
      <c r="M524" s="179"/>
      <c r="N524" s="41"/>
      <c r="O524" s="41"/>
      <c r="P524" s="41"/>
      <c r="Q524" s="41"/>
      <c r="R524" s="41"/>
      <c r="S524" s="41"/>
      <c r="T524" s="69"/>
      <c r="AT524" s="23" t="s">
        <v>132</v>
      </c>
      <c r="AU524" s="23" t="s">
        <v>88</v>
      </c>
    </row>
    <row r="525" spans="2:65" s="10" customFormat="1" ht="13.5">
      <c r="B525" s="180"/>
      <c r="D525" s="176" t="s">
        <v>134</v>
      </c>
      <c r="E525" s="181" t="s">
        <v>5</v>
      </c>
      <c r="F525" s="182" t="s">
        <v>772</v>
      </c>
      <c r="H525" s="183">
        <v>1.155</v>
      </c>
      <c r="I525" s="184"/>
      <c r="L525" s="180"/>
      <c r="M525" s="185"/>
      <c r="N525" s="186"/>
      <c r="O525" s="186"/>
      <c r="P525" s="186"/>
      <c r="Q525" s="186"/>
      <c r="R525" s="186"/>
      <c r="S525" s="186"/>
      <c r="T525" s="187"/>
      <c r="AT525" s="181" t="s">
        <v>134</v>
      </c>
      <c r="AU525" s="181" t="s">
        <v>88</v>
      </c>
      <c r="AV525" s="10" t="s">
        <v>88</v>
      </c>
      <c r="AW525" s="10" t="s">
        <v>135</v>
      </c>
      <c r="AX525" s="10" t="s">
        <v>79</v>
      </c>
      <c r="AY525" s="181" t="s">
        <v>126</v>
      </c>
    </row>
    <row r="526" spans="2:65" s="11" customFormat="1" ht="13.5">
      <c r="B526" s="188"/>
      <c r="D526" s="176" t="s">
        <v>134</v>
      </c>
      <c r="E526" s="189" t="s">
        <v>5</v>
      </c>
      <c r="F526" s="190" t="s">
        <v>136</v>
      </c>
      <c r="H526" s="191">
        <v>1.155</v>
      </c>
      <c r="I526" s="192"/>
      <c r="L526" s="188"/>
      <c r="M526" s="193"/>
      <c r="N526" s="194"/>
      <c r="O526" s="194"/>
      <c r="P526" s="194"/>
      <c r="Q526" s="194"/>
      <c r="R526" s="194"/>
      <c r="S526" s="194"/>
      <c r="T526" s="195"/>
      <c r="AT526" s="189" t="s">
        <v>134</v>
      </c>
      <c r="AU526" s="189" t="s">
        <v>88</v>
      </c>
      <c r="AV526" s="11" t="s">
        <v>125</v>
      </c>
      <c r="AW526" s="11" t="s">
        <v>135</v>
      </c>
      <c r="AX526" s="11" t="s">
        <v>26</v>
      </c>
      <c r="AY526" s="189" t="s">
        <v>126</v>
      </c>
    </row>
    <row r="527" spans="2:65" s="1" customFormat="1" ht="16.5" customHeight="1">
      <c r="B527" s="163"/>
      <c r="C527" s="215" t="s">
        <v>773</v>
      </c>
      <c r="D527" s="215" t="s">
        <v>275</v>
      </c>
      <c r="E527" s="216" t="s">
        <v>774</v>
      </c>
      <c r="F527" s="217" t="s">
        <v>775</v>
      </c>
      <c r="G527" s="218" t="s">
        <v>252</v>
      </c>
      <c r="H527" s="219">
        <v>93.24</v>
      </c>
      <c r="I527" s="220"/>
      <c r="J527" s="221">
        <f>ROUND(I527*H527,2)</f>
        <v>0</v>
      </c>
      <c r="K527" s="217" t="s">
        <v>194</v>
      </c>
      <c r="L527" s="222"/>
      <c r="M527" s="223" t="s">
        <v>5</v>
      </c>
      <c r="N527" s="224" t="s">
        <v>50</v>
      </c>
      <c r="O527" s="41"/>
      <c r="P527" s="173">
        <f>O527*H527</f>
        <v>0</v>
      </c>
      <c r="Q527" s="173">
        <v>0.108</v>
      </c>
      <c r="R527" s="173">
        <f>Q527*H527</f>
        <v>10.06992</v>
      </c>
      <c r="S527" s="173">
        <v>0</v>
      </c>
      <c r="T527" s="174">
        <f>S527*H527</f>
        <v>0</v>
      </c>
      <c r="AR527" s="23" t="s">
        <v>232</v>
      </c>
      <c r="AT527" s="23" t="s">
        <v>275</v>
      </c>
      <c r="AU527" s="23" t="s">
        <v>88</v>
      </c>
      <c r="AY527" s="23" t="s">
        <v>126</v>
      </c>
      <c r="BE527" s="175">
        <f>IF(N527="základní",J527,0)</f>
        <v>0</v>
      </c>
      <c r="BF527" s="175">
        <f>IF(N527="snížená",J527,0)</f>
        <v>0</v>
      </c>
      <c r="BG527" s="175">
        <f>IF(N527="zákl. přenesená",J527,0)</f>
        <v>0</v>
      </c>
      <c r="BH527" s="175">
        <f>IF(N527="sníž. přenesená",J527,0)</f>
        <v>0</v>
      </c>
      <c r="BI527" s="175">
        <f>IF(N527="nulová",J527,0)</f>
        <v>0</v>
      </c>
      <c r="BJ527" s="23" t="s">
        <v>26</v>
      </c>
      <c r="BK527" s="175">
        <f>ROUND(I527*H527,2)</f>
        <v>0</v>
      </c>
      <c r="BL527" s="23" t="s">
        <v>125</v>
      </c>
      <c r="BM527" s="23" t="s">
        <v>776</v>
      </c>
    </row>
    <row r="528" spans="2:65" s="1" customFormat="1" ht="13.5">
      <c r="B528" s="40"/>
      <c r="D528" s="176" t="s">
        <v>132</v>
      </c>
      <c r="F528" s="177" t="s">
        <v>775</v>
      </c>
      <c r="I528" s="178"/>
      <c r="L528" s="40"/>
      <c r="M528" s="179"/>
      <c r="N528" s="41"/>
      <c r="O528" s="41"/>
      <c r="P528" s="41"/>
      <c r="Q528" s="41"/>
      <c r="R528" s="41"/>
      <c r="S528" s="41"/>
      <c r="T528" s="69"/>
      <c r="AT528" s="23" t="s">
        <v>132</v>
      </c>
      <c r="AU528" s="23" t="s">
        <v>88</v>
      </c>
    </row>
    <row r="529" spans="2:65" s="10" customFormat="1" ht="13.5">
      <c r="B529" s="180"/>
      <c r="D529" s="176" t="s">
        <v>134</v>
      </c>
      <c r="E529" s="181" t="s">
        <v>5</v>
      </c>
      <c r="F529" s="182" t="s">
        <v>777</v>
      </c>
      <c r="H529" s="183">
        <v>93.24</v>
      </c>
      <c r="I529" s="184"/>
      <c r="L529" s="180"/>
      <c r="M529" s="185"/>
      <c r="N529" s="186"/>
      <c r="O529" s="186"/>
      <c r="P529" s="186"/>
      <c r="Q529" s="186"/>
      <c r="R529" s="186"/>
      <c r="S529" s="186"/>
      <c r="T529" s="187"/>
      <c r="AT529" s="181" t="s">
        <v>134</v>
      </c>
      <c r="AU529" s="181" t="s">
        <v>88</v>
      </c>
      <c r="AV529" s="10" t="s">
        <v>88</v>
      </c>
      <c r="AW529" s="10" t="s">
        <v>135</v>
      </c>
      <c r="AX529" s="10" t="s">
        <v>79</v>
      </c>
      <c r="AY529" s="181" t="s">
        <v>126</v>
      </c>
    </row>
    <row r="530" spans="2:65" s="11" customFormat="1" ht="13.5">
      <c r="B530" s="188"/>
      <c r="D530" s="176" t="s">
        <v>134</v>
      </c>
      <c r="E530" s="189" t="s">
        <v>5</v>
      </c>
      <c r="F530" s="190" t="s">
        <v>136</v>
      </c>
      <c r="H530" s="191">
        <v>93.24</v>
      </c>
      <c r="I530" s="192"/>
      <c r="L530" s="188"/>
      <c r="M530" s="193"/>
      <c r="N530" s="194"/>
      <c r="O530" s="194"/>
      <c r="P530" s="194"/>
      <c r="Q530" s="194"/>
      <c r="R530" s="194"/>
      <c r="S530" s="194"/>
      <c r="T530" s="195"/>
      <c r="AT530" s="189" t="s">
        <v>134</v>
      </c>
      <c r="AU530" s="189" t="s">
        <v>88</v>
      </c>
      <c r="AV530" s="11" t="s">
        <v>125</v>
      </c>
      <c r="AW530" s="11" t="s">
        <v>135</v>
      </c>
      <c r="AX530" s="11" t="s">
        <v>26</v>
      </c>
      <c r="AY530" s="189" t="s">
        <v>126</v>
      </c>
    </row>
    <row r="531" spans="2:65" s="1" customFormat="1" ht="16.5" customHeight="1">
      <c r="B531" s="163"/>
      <c r="C531" s="215" t="s">
        <v>778</v>
      </c>
      <c r="D531" s="215" t="s">
        <v>275</v>
      </c>
      <c r="E531" s="216" t="s">
        <v>779</v>
      </c>
      <c r="F531" s="217" t="s">
        <v>780</v>
      </c>
      <c r="G531" s="218" t="s">
        <v>252</v>
      </c>
      <c r="H531" s="219">
        <v>8.19</v>
      </c>
      <c r="I531" s="220"/>
      <c r="J531" s="221">
        <f>ROUND(I531*H531,2)</f>
        <v>0</v>
      </c>
      <c r="K531" s="217" t="s">
        <v>194</v>
      </c>
      <c r="L531" s="222"/>
      <c r="M531" s="223" t="s">
        <v>5</v>
      </c>
      <c r="N531" s="224" t="s">
        <v>50</v>
      </c>
      <c r="O531" s="41"/>
      <c r="P531" s="173">
        <f>O531*H531</f>
        <v>0</v>
      </c>
      <c r="Q531" s="173">
        <v>4.8300000000000003E-2</v>
      </c>
      <c r="R531" s="173">
        <f>Q531*H531</f>
        <v>0.39557700000000001</v>
      </c>
      <c r="S531" s="173">
        <v>0</v>
      </c>
      <c r="T531" s="174">
        <f>S531*H531</f>
        <v>0</v>
      </c>
      <c r="AR531" s="23" t="s">
        <v>232</v>
      </c>
      <c r="AT531" s="23" t="s">
        <v>275</v>
      </c>
      <c r="AU531" s="23" t="s">
        <v>88</v>
      </c>
      <c r="AY531" s="23" t="s">
        <v>126</v>
      </c>
      <c r="BE531" s="175">
        <f>IF(N531="základní",J531,0)</f>
        <v>0</v>
      </c>
      <c r="BF531" s="175">
        <f>IF(N531="snížená",J531,0)</f>
        <v>0</v>
      </c>
      <c r="BG531" s="175">
        <f>IF(N531="zákl. přenesená",J531,0)</f>
        <v>0</v>
      </c>
      <c r="BH531" s="175">
        <f>IF(N531="sníž. přenesená",J531,0)</f>
        <v>0</v>
      </c>
      <c r="BI531" s="175">
        <f>IF(N531="nulová",J531,0)</f>
        <v>0</v>
      </c>
      <c r="BJ531" s="23" t="s">
        <v>26</v>
      </c>
      <c r="BK531" s="175">
        <f>ROUND(I531*H531,2)</f>
        <v>0</v>
      </c>
      <c r="BL531" s="23" t="s">
        <v>125</v>
      </c>
      <c r="BM531" s="23" t="s">
        <v>781</v>
      </c>
    </row>
    <row r="532" spans="2:65" s="1" customFormat="1" ht="13.5">
      <c r="B532" s="40"/>
      <c r="D532" s="176" t="s">
        <v>132</v>
      </c>
      <c r="F532" s="177" t="s">
        <v>780</v>
      </c>
      <c r="I532" s="178"/>
      <c r="L532" s="40"/>
      <c r="M532" s="179"/>
      <c r="N532" s="41"/>
      <c r="O532" s="41"/>
      <c r="P532" s="41"/>
      <c r="Q532" s="41"/>
      <c r="R532" s="41"/>
      <c r="S532" s="41"/>
      <c r="T532" s="69"/>
      <c r="AT532" s="23" t="s">
        <v>132</v>
      </c>
      <c r="AU532" s="23" t="s">
        <v>88</v>
      </c>
    </row>
    <row r="533" spans="2:65" s="10" customFormat="1" ht="13.5">
      <c r="B533" s="180"/>
      <c r="D533" s="176" t="s">
        <v>134</v>
      </c>
      <c r="E533" s="181" t="s">
        <v>5</v>
      </c>
      <c r="F533" s="182" t="s">
        <v>782</v>
      </c>
      <c r="H533" s="183">
        <v>8.19</v>
      </c>
      <c r="I533" s="184"/>
      <c r="L533" s="180"/>
      <c r="M533" s="185"/>
      <c r="N533" s="186"/>
      <c r="O533" s="186"/>
      <c r="P533" s="186"/>
      <c r="Q533" s="186"/>
      <c r="R533" s="186"/>
      <c r="S533" s="186"/>
      <c r="T533" s="187"/>
      <c r="AT533" s="181" t="s">
        <v>134</v>
      </c>
      <c r="AU533" s="181" t="s">
        <v>88</v>
      </c>
      <c r="AV533" s="10" t="s">
        <v>88</v>
      </c>
      <c r="AW533" s="10" t="s">
        <v>135</v>
      </c>
      <c r="AX533" s="10" t="s">
        <v>79</v>
      </c>
      <c r="AY533" s="181" t="s">
        <v>126</v>
      </c>
    </row>
    <row r="534" spans="2:65" s="11" customFormat="1" ht="13.5">
      <c r="B534" s="188"/>
      <c r="D534" s="176" t="s">
        <v>134</v>
      </c>
      <c r="E534" s="189" t="s">
        <v>5</v>
      </c>
      <c r="F534" s="190" t="s">
        <v>136</v>
      </c>
      <c r="H534" s="191">
        <v>8.19</v>
      </c>
      <c r="I534" s="192"/>
      <c r="L534" s="188"/>
      <c r="M534" s="193"/>
      <c r="N534" s="194"/>
      <c r="O534" s="194"/>
      <c r="P534" s="194"/>
      <c r="Q534" s="194"/>
      <c r="R534" s="194"/>
      <c r="S534" s="194"/>
      <c r="T534" s="195"/>
      <c r="AT534" s="189" t="s">
        <v>134</v>
      </c>
      <c r="AU534" s="189" t="s">
        <v>88</v>
      </c>
      <c r="AV534" s="11" t="s">
        <v>125</v>
      </c>
      <c r="AW534" s="11" t="s">
        <v>135</v>
      </c>
      <c r="AX534" s="11" t="s">
        <v>26</v>
      </c>
      <c r="AY534" s="189" t="s">
        <v>126</v>
      </c>
    </row>
    <row r="535" spans="2:65" s="1" customFormat="1" ht="16.5" customHeight="1">
      <c r="B535" s="163"/>
      <c r="C535" s="215" t="s">
        <v>783</v>
      </c>
      <c r="D535" s="215" t="s">
        <v>275</v>
      </c>
      <c r="E535" s="216" t="s">
        <v>784</v>
      </c>
      <c r="F535" s="217" t="s">
        <v>785</v>
      </c>
      <c r="G535" s="218" t="s">
        <v>252</v>
      </c>
      <c r="H535" s="219">
        <v>4</v>
      </c>
      <c r="I535" s="220"/>
      <c r="J535" s="221">
        <f>ROUND(I535*H535,2)</f>
        <v>0</v>
      </c>
      <c r="K535" s="217" t="s">
        <v>194</v>
      </c>
      <c r="L535" s="222"/>
      <c r="M535" s="223" t="s">
        <v>5</v>
      </c>
      <c r="N535" s="224" t="s">
        <v>50</v>
      </c>
      <c r="O535" s="41"/>
      <c r="P535" s="173">
        <f>O535*H535</f>
        <v>0</v>
      </c>
      <c r="Q535" s="173">
        <v>6.4000000000000001E-2</v>
      </c>
      <c r="R535" s="173">
        <f>Q535*H535</f>
        <v>0.25600000000000001</v>
      </c>
      <c r="S535" s="173">
        <v>0</v>
      </c>
      <c r="T535" s="174">
        <f>S535*H535</f>
        <v>0</v>
      </c>
      <c r="AR535" s="23" t="s">
        <v>232</v>
      </c>
      <c r="AT535" s="23" t="s">
        <v>275</v>
      </c>
      <c r="AU535" s="23" t="s">
        <v>88</v>
      </c>
      <c r="AY535" s="23" t="s">
        <v>126</v>
      </c>
      <c r="BE535" s="175">
        <f>IF(N535="základní",J535,0)</f>
        <v>0</v>
      </c>
      <c r="BF535" s="175">
        <f>IF(N535="snížená",J535,0)</f>
        <v>0</v>
      </c>
      <c r="BG535" s="175">
        <f>IF(N535="zákl. přenesená",J535,0)</f>
        <v>0</v>
      </c>
      <c r="BH535" s="175">
        <f>IF(N535="sníž. přenesená",J535,0)</f>
        <v>0</v>
      </c>
      <c r="BI535" s="175">
        <f>IF(N535="nulová",J535,0)</f>
        <v>0</v>
      </c>
      <c r="BJ535" s="23" t="s">
        <v>26</v>
      </c>
      <c r="BK535" s="175">
        <f>ROUND(I535*H535,2)</f>
        <v>0</v>
      </c>
      <c r="BL535" s="23" t="s">
        <v>125</v>
      </c>
      <c r="BM535" s="23" t="s">
        <v>786</v>
      </c>
    </row>
    <row r="536" spans="2:65" s="1" customFormat="1" ht="13.5">
      <c r="B536" s="40"/>
      <c r="D536" s="176" t="s">
        <v>132</v>
      </c>
      <c r="F536" s="177" t="s">
        <v>785</v>
      </c>
      <c r="I536" s="178"/>
      <c r="L536" s="40"/>
      <c r="M536" s="179"/>
      <c r="N536" s="41"/>
      <c r="O536" s="41"/>
      <c r="P536" s="41"/>
      <c r="Q536" s="41"/>
      <c r="R536" s="41"/>
      <c r="S536" s="41"/>
      <c r="T536" s="69"/>
      <c r="AT536" s="23" t="s">
        <v>132</v>
      </c>
      <c r="AU536" s="23" t="s">
        <v>88</v>
      </c>
    </row>
    <row r="537" spans="2:65" s="10" customFormat="1" ht="13.5">
      <c r="B537" s="180"/>
      <c r="D537" s="176" t="s">
        <v>134</v>
      </c>
      <c r="E537" s="181" t="s">
        <v>5</v>
      </c>
      <c r="F537" s="182" t="s">
        <v>787</v>
      </c>
      <c r="H537" s="183">
        <v>2</v>
      </c>
      <c r="I537" s="184"/>
      <c r="L537" s="180"/>
      <c r="M537" s="185"/>
      <c r="N537" s="186"/>
      <c r="O537" s="186"/>
      <c r="P537" s="186"/>
      <c r="Q537" s="186"/>
      <c r="R537" s="186"/>
      <c r="S537" s="186"/>
      <c r="T537" s="187"/>
      <c r="AT537" s="181" t="s">
        <v>134</v>
      </c>
      <c r="AU537" s="181" t="s">
        <v>88</v>
      </c>
      <c r="AV537" s="10" t="s">
        <v>88</v>
      </c>
      <c r="AW537" s="10" t="s">
        <v>135</v>
      </c>
      <c r="AX537" s="10" t="s">
        <v>79</v>
      </c>
      <c r="AY537" s="181" t="s">
        <v>126</v>
      </c>
    </row>
    <row r="538" spans="2:65" s="10" customFormat="1" ht="13.5">
      <c r="B538" s="180"/>
      <c r="D538" s="176" t="s">
        <v>134</v>
      </c>
      <c r="E538" s="181" t="s">
        <v>5</v>
      </c>
      <c r="F538" s="182" t="s">
        <v>788</v>
      </c>
      <c r="H538" s="183">
        <v>2</v>
      </c>
      <c r="I538" s="184"/>
      <c r="L538" s="180"/>
      <c r="M538" s="185"/>
      <c r="N538" s="186"/>
      <c r="O538" s="186"/>
      <c r="P538" s="186"/>
      <c r="Q538" s="186"/>
      <c r="R538" s="186"/>
      <c r="S538" s="186"/>
      <c r="T538" s="187"/>
      <c r="AT538" s="181" t="s">
        <v>134</v>
      </c>
      <c r="AU538" s="181" t="s">
        <v>88</v>
      </c>
      <c r="AV538" s="10" t="s">
        <v>88</v>
      </c>
      <c r="AW538" s="10" t="s">
        <v>135</v>
      </c>
      <c r="AX538" s="10" t="s">
        <v>79</v>
      </c>
      <c r="AY538" s="181" t="s">
        <v>126</v>
      </c>
    </row>
    <row r="539" spans="2:65" s="11" customFormat="1" ht="13.5">
      <c r="B539" s="188"/>
      <c r="D539" s="176" t="s">
        <v>134</v>
      </c>
      <c r="E539" s="189" t="s">
        <v>5</v>
      </c>
      <c r="F539" s="190" t="s">
        <v>136</v>
      </c>
      <c r="H539" s="191">
        <v>4</v>
      </c>
      <c r="I539" s="192"/>
      <c r="L539" s="188"/>
      <c r="M539" s="193"/>
      <c r="N539" s="194"/>
      <c r="O539" s="194"/>
      <c r="P539" s="194"/>
      <c r="Q539" s="194"/>
      <c r="R539" s="194"/>
      <c r="S539" s="194"/>
      <c r="T539" s="195"/>
      <c r="AT539" s="189" t="s">
        <v>134</v>
      </c>
      <c r="AU539" s="189" t="s">
        <v>88</v>
      </c>
      <c r="AV539" s="11" t="s">
        <v>125</v>
      </c>
      <c r="AW539" s="11" t="s">
        <v>135</v>
      </c>
      <c r="AX539" s="11" t="s">
        <v>26</v>
      </c>
      <c r="AY539" s="189" t="s">
        <v>126</v>
      </c>
    </row>
    <row r="540" spans="2:65" s="1" customFormat="1" ht="16.5" customHeight="1">
      <c r="B540" s="163"/>
      <c r="C540" s="215" t="s">
        <v>789</v>
      </c>
      <c r="D540" s="215" t="s">
        <v>275</v>
      </c>
      <c r="E540" s="216" t="s">
        <v>790</v>
      </c>
      <c r="F540" s="217" t="s">
        <v>791</v>
      </c>
      <c r="G540" s="218" t="s">
        <v>252</v>
      </c>
      <c r="H540" s="219">
        <v>4</v>
      </c>
      <c r="I540" s="220"/>
      <c r="J540" s="221">
        <f>ROUND(I540*H540,2)</f>
        <v>0</v>
      </c>
      <c r="K540" s="217" t="s">
        <v>5</v>
      </c>
      <c r="L540" s="222"/>
      <c r="M540" s="223" t="s">
        <v>5</v>
      </c>
      <c r="N540" s="224" t="s">
        <v>50</v>
      </c>
      <c r="O540" s="41"/>
      <c r="P540" s="173">
        <f>O540*H540</f>
        <v>0</v>
      </c>
      <c r="Q540" s="173">
        <v>7.8200000000000006E-2</v>
      </c>
      <c r="R540" s="173">
        <f>Q540*H540</f>
        <v>0.31280000000000002</v>
      </c>
      <c r="S540" s="173">
        <v>0</v>
      </c>
      <c r="T540" s="174">
        <f>S540*H540</f>
        <v>0</v>
      </c>
      <c r="AR540" s="23" t="s">
        <v>232</v>
      </c>
      <c r="AT540" s="23" t="s">
        <v>275</v>
      </c>
      <c r="AU540" s="23" t="s">
        <v>88</v>
      </c>
      <c r="AY540" s="23" t="s">
        <v>126</v>
      </c>
      <c r="BE540" s="175">
        <f>IF(N540="základní",J540,0)</f>
        <v>0</v>
      </c>
      <c r="BF540" s="175">
        <f>IF(N540="snížená",J540,0)</f>
        <v>0</v>
      </c>
      <c r="BG540" s="175">
        <f>IF(N540="zákl. přenesená",J540,0)</f>
        <v>0</v>
      </c>
      <c r="BH540" s="175">
        <f>IF(N540="sníž. přenesená",J540,0)</f>
        <v>0</v>
      </c>
      <c r="BI540" s="175">
        <f>IF(N540="nulová",J540,0)</f>
        <v>0</v>
      </c>
      <c r="BJ540" s="23" t="s">
        <v>26</v>
      </c>
      <c r="BK540" s="175">
        <f>ROUND(I540*H540,2)</f>
        <v>0</v>
      </c>
      <c r="BL540" s="23" t="s">
        <v>125</v>
      </c>
      <c r="BM540" s="23" t="s">
        <v>792</v>
      </c>
    </row>
    <row r="541" spans="2:65" s="1" customFormat="1" ht="13.5">
      <c r="B541" s="40"/>
      <c r="D541" s="176" t="s">
        <v>132</v>
      </c>
      <c r="F541" s="177" t="s">
        <v>793</v>
      </c>
      <c r="I541" s="178"/>
      <c r="L541" s="40"/>
      <c r="M541" s="179"/>
      <c r="N541" s="41"/>
      <c r="O541" s="41"/>
      <c r="P541" s="41"/>
      <c r="Q541" s="41"/>
      <c r="R541" s="41"/>
      <c r="S541" s="41"/>
      <c r="T541" s="69"/>
      <c r="AT541" s="23" t="s">
        <v>132</v>
      </c>
      <c r="AU541" s="23" t="s">
        <v>88</v>
      </c>
    </row>
    <row r="542" spans="2:65" s="10" customFormat="1" ht="13.5">
      <c r="B542" s="180"/>
      <c r="D542" s="176" t="s">
        <v>134</v>
      </c>
      <c r="E542" s="181" t="s">
        <v>5</v>
      </c>
      <c r="F542" s="182" t="s">
        <v>794</v>
      </c>
      <c r="H542" s="183">
        <v>4</v>
      </c>
      <c r="I542" s="184"/>
      <c r="L542" s="180"/>
      <c r="M542" s="185"/>
      <c r="N542" s="186"/>
      <c r="O542" s="186"/>
      <c r="P542" s="186"/>
      <c r="Q542" s="186"/>
      <c r="R542" s="186"/>
      <c r="S542" s="186"/>
      <c r="T542" s="187"/>
      <c r="AT542" s="181" t="s">
        <v>134</v>
      </c>
      <c r="AU542" s="181" t="s">
        <v>88</v>
      </c>
      <c r="AV542" s="10" t="s">
        <v>88</v>
      </c>
      <c r="AW542" s="10" t="s">
        <v>135</v>
      </c>
      <c r="AX542" s="10" t="s">
        <v>79</v>
      </c>
      <c r="AY542" s="181" t="s">
        <v>126</v>
      </c>
    </row>
    <row r="543" spans="2:65" s="11" customFormat="1" ht="13.5">
      <c r="B543" s="188"/>
      <c r="D543" s="176" t="s">
        <v>134</v>
      </c>
      <c r="E543" s="189" t="s">
        <v>5</v>
      </c>
      <c r="F543" s="190" t="s">
        <v>136</v>
      </c>
      <c r="H543" s="191">
        <v>4</v>
      </c>
      <c r="I543" s="192"/>
      <c r="L543" s="188"/>
      <c r="M543" s="193"/>
      <c r="N543" s="194"/>
      <c r="O543" s="194"/>
      <c r="P543" s="194"/>
      <c r="Q543" s="194"/>
      <c r="R543" s="194"/>
      <c r="S543" s="194"/>
      <c r="T543" s="195"/>
      <c r="AT543" s="189" t="s">
        <v>134</v>
      </c>
      <c r="AU543" s="189" t="s">
        <v>88</v>
      </c>
      <c r="AV543" s="11" t="s">
        <v>125</v>
      </c>
      <c r="AW543" s="11" t="s">
        <v>135</v>
      </c>
      <c r="AX543" s="11" t="s">
        <v>26</v>
      </c>
      <c r="AY543" s="189" t="s">
        <v>126</v>
      </c>
    </row>
    <row r="544" spans="2:65" s="1" customFormat="1" ht="16.5" customHeight="1">
      <c r="B544" s="163"/>
      <c r="C544" s="215" t="s">
        <v>795</v>
      </c>
      <c r="D544" s="215" t="s">
        <v>275</v>
      </c>
      <c r="E544" s="216" t="s">
        <v>796</v>
      </c>
      <c r="F544" s="217" t="s">
        <v>797</v>
      </c>
      <c r="G544" s="218" t="s">
        <v>252</v>
      </c>
      <c r="H544" s="219">
        <v>51.975000000000001</v>
      </c>
      <c r="I544" s="220"/>
      <c r="J544" s="221">
        <f>ROUND(I544*H544,2)</f>
        <v>0</v>
      </c>
      <c r="K544" s="217" t="s">
        <v>194</v>
      </c>
      <c r="L544" s="222"/>
      <c r="M544" s="223" t="s">
        <v>5</v>
      </c>
      <c r="N544" s="224" t="s">
        <v>50</v>
      </c>
      <c r="O544" s="41"/>
      <c r="P544" s="173">
        <f>O544*H544</f>
        <v>0</v>
      </c>
      <c r="Q544" s="173">
        <v>4.4999999999999998E-2</v>
      </c>
      <c r="R544" s="173">
        <f>Q544*H544</f>
        <v>2.3388749999999998</v>
      </c>
      <c r="S544" s="173">
        <v>0</v>
      </c>
      <c r="T544" s="174">
        <f>S544*H544</f>
        <v>0</v>
      </c>
      <c r="AR544" s="23" t="s">
        <v>232</v>
      </c>
      <c r="AT544" s="23" t="s">
        <v>275</v>
      </c>
      <c r="AU544" s="23" t="s">
        <v>88</v>
      </c>
      <c r="AY544" s="23" t="s">
        <v>126</v>
      </c>
      <c r="BE544" s="175">
        <f>IF(N544="základní",J544,0)</f>
        <v>0</v>
      </c>
      <c r="BF544" s="175">
        <f>IF(N544="snížená",J544,0)</f>
        <v>0</v>
      </c>
      <c r="BG544" s="175">
        <f>IF(N544="zákl. přenesená",J544,0)</f>
        <v>0</v>
      </c>
      <c r="BH544" s="175">
        <f>IF(N544="sníž. přenesená",J544,0)</f>
        <v>0</v>
      </c>
      <c r="BI544" s="175">
        <f>IF(N544="nulová",J544,0)</f>
        <v>0</v>
      </c>
      <c r="BJ544" s="23" t="s">
        <v>26</v>
      </c>
      <c r="BK544" s="175">
        <f>ROUND(I544*H544,2)</f>
        <v>0</v>
      </c>
      <c r="BL544" s="23" t="s">
        <v>125</v>
      </c>
      <c r="BM544" s="23" t="s">
        <v>798</v>
      </c>
    </row>
    <row r="545" spans="2:65" s="1" customFormat="1" ht="13.5">
      <c r="B545" s="40"/>
      <c r="D545" s="176" t="s">
        <v>132</v>
      </c>
      <c r="F545" s="177" t="s">
        <v>797</v>
      </c>
      <c r="I545" s="178"/>
      <c r="L545" s="40"/>
      <c r="M545" s="179"/>
      <c r="N545" s="41"/>
      <c r="O545" s="41"/>
      <c r="P545" s="41"/>
      <c r="Q545" s="41"/>
      <c r="R545" s="41"/>
      <c r="S545" s="41"/>
      <c r="T545" s="69"/>
      <c r="AT545" s="23" t="s">
        <v>132</v>
      </c>
      <c r="AU545" s="23" t="s">
        <v>88</v>
      </c>
    </row>
    <row r="546" spans="2:65" s="10" customFormat="1" ht="13.5">
      <c r="B546" s="180"/>
      <c r="D546" s="176" t="s">
        <v>134</v>
      </c>
      <c r="E546" s="181" t="s">
        <v>5</v>
      </c>
      <c r="F546" s="182" t="s">
        <v>799</v>
      </c>
      <c r="H546" s="183">
        <v>51.975000000000001</v>
      </c>
      <c r="I546" s="184"/>
      <c r="L546" s="180"/>
      <c r="M546" s="185"/>
      <c r="N546" s="186"/>
      <c r="O546" s="186"/>
      <c r="P546" s="186"/>
      <c r="Q546" s="186"/>
      <c r="R546" s="186"/>
      <c r="S546" s="186"/>
      <c r="T546" s="187"/>
      <c r="AT546" s="181" t="s">
        <v>134</v>
      </c>
      <c r="AU546" s="181" t="s">
        <v>88</v>
      </c>
      <c r="AV546" s="10" t="s">
        <v>88</v>
      </c>
      <c r="AW546" s="10" t="s">
        <v>135</v>
      </c>
      <c r="AX546" s="10" t="s">
        <v>79</v>
      </c>
      <c r="AY546" s="181" t="s">
        <v>126</v>
      </c>
    </row>
    <row r="547" spans="2:65" s="11" customFormat="1" ht="13.5">
      <c r="B547" s="188"/>
      <c r="D547" s="176" t="s">
        <v>134</v>
      </c>
      <c r="E547" s="189" t="s">
        <v>5</v>
      </c>
      <c r="F547" s="190" t="s">
        <v>136</v>
      </c>
      <c r="H547" s="191">
        <v>51.975000000000001</v>
      </c>
      <c r="I547" s="192"/>
      <c r="L547" s="188"/>
      <c r="M547" s="193"/>
      <c r="N547" s="194"/>
      <c r="O547" s="194"/>
      <c r="P547" s="194"/>
      <c r="Q547" s="194"/>
      <c r="R547" s="194"/>
      <c r="S547" s="194"/>
      <c r="T547" s="195"/>
      <c r="AT547" s="189" t="s">
        <v>134</v>
      </c>
      <c r="AU547" s="189" t="s">
        <v>88</v>
      </c>
      <c r="AV547" s="11" t="s">
        <v>125</v>
      </c>
      <c r="AW547" s="11" t="s">
        <v>135</v>
      </c>
      <c r="AX547" s="11" t="s">
        <v>26</v>
      </c>
      <c r="AY547" s="189" t="s">
        <v>126</v>
      </c>
    </row>
    <row r="548" spans="2:65" s="1" customFormat="1" ht="16.5" customHeight="1">
      <c r="B548" s="163"/>
      <c r="C548" s="164" t="s">
        <v>31</v>
      </c>
      <c r="D548" s="164" t="s">
        <v>127</v>
      </c>
      <c r="E548" s="165" t="s">
        <v>800</v>
      </c>
      <c r="F548" s="166" t="s">
        <v>801</v>
      </c>
      <c r="G548" s="167" t="s">
        <v>202</v>
      </c>
      <c r="H548" s="168">
        <v>1</v>
      </c>
      <c r="I548" s="169"/>
      <c r="J548" s="170">
        <f>ROUND(I548*H548,2)</f>
        <v>0</v>
      </c>
      <c r="K548" s="166" t="s">
        <v>194</v>
      </c>
      <c r="L548" s="40"/>
      <c r="M548" s="171" t="s">
        <v>5</v>
      </c>
      <c r="N548" s="172" t="s">
        <v>50</v>
      </c>
      <c r="O548" s="41"/>
      <c r="P548" s="173">
        <f>O548*H548</f>
        <v>0</v>
      </c>
      <c r="Q548" s="173">
        <v>0.39332</v>
      </c>
      <c r="R548" s="173">
        <f>Q548*H548</f>
        <v>0.39332</v>
      </c>
      <c r="S548" s="173">
        <v>0</v>
      </c>
      <c r="T548" s="174">
        <f>S548*H548</f>
        <v>0</v>
      </c>
      <c r="AR548" s="23" t="s">
        <v>125</v>
      </c>
      <c r="AT548" s="23" t="s">
        <v>127</v>
      </c>
      <c r="AU548" s="23" t="s">
        <v>88</v>
      </c>
      <c r="AY548" s="23" t="s">
        <v>126</v>
      </c>
      <c r="BE548" s="175">
        <f>IF(N548="základní",J548,0)</f>
        <v>0</v>
      </c>
      <c r="BF548" s="175">
        <f>IF(N548="snížená",J548,0)</f>
        <v>0</v>
      </c>
      <c r="BG548" s="175">
        <f>IF(N548="zákl. přenesená",J548,0)</f>
        <v>0</v>
      </c>
      <c r="BH548" s="175">
        <f>IF(N548="sníž. přenesená",J548,0)</f>
        <v>0</v>
      </c>
      <c r="BI548" s="175">
        <f>IF(N548="nulová",J548,0)</f>
        <v>0</v>
      </c>
      <c r="BJ548" s="23" t="s">
        <v>26</v>
      </c>
      <c r="BK548" s="175">
        <f>ROUND(I548*H548,2)</f>
        <v>0</v>
      </c>
      <c r="BL548" s="23" t="s">
        <v>125</v>
      </c>
      <c r="BM548" s="23" t="s">
        <v>802</v>
      </c>
    </row>
    <row r="549" spans="2:65" s="1" customFormat="1" ht="13.5">
      <c r="B549" s="40"/>
      <c r="D549" s="176" t="s">
        <v>132</v>
      </c>
      <c r="F549" s="177" t="s">
        <v>803</v>
      </c>
      <c r="I549" s="178"/>
      <c r="L549" s="40"/>
      <c r="M549" s="179"/>
      <c r="N549" s="41"/>
      <c r="O549" s="41"/>
      <c r="P549" s="41"/>
      <c r="Q549" s="41"/>
      <c r="R549" s="41"/>
      <c r="S549" s="41"/>
      <c r="T549" s="69"/>
      <c r="AT549" s="23" t="s">
        <v>132</v>
      </c>
      <c r="AU549" s="23" t="s">
        <v>88</v>
      </c>
    </row>
    <row r="550" spans="2:65" s="10" customFormat="1" ht="13.5">
      <c r="B550" s="180"/>
      <c r="D550" s="176" t="s">
        <v>134</v>
      </c>
      <c r="E550" s="181" t="s">
        <v>5</v>
      </c>
      <c r="F550" s="182" t="s">
        <v>804</v>
      </c>
      <c r="H550" s="183">
        <v>1</v>
      </c>
      <c r="I550" s="184"/>
      <c r="L550" s="180"/>
      <c r="M550" s="185"/>
      <c r="N550" s="186"/>
      <c r="O550" s="186"/>
      <c r="P550" s="186"/>
      <c r="Q550" s="186"/>
      <c r="R550" s="186"/>
      <c r="S550" s="186"/>
      <c r="T550" s="187"/>
      <c r="AT550" s="181" t="s">
        <v>134</v>
      </c>
      <c r="AU550" s="181" t="s">
        <v>88</v>
      </c>
      <c r="AV550" s="10" t="s">
        <v>88</v>
      </c>
      <c r="AW550" s="10" t="s">
        <v>135</v>
      </c>
      <c r="AX550" s="10" t="s">
        <v>79</v>
      </c>
      <c r="AY550" s="181" t="s">
        <v>126</v>
      </c>
    </row>
    <row r="551" spans="2:65" s="11" customFormat="1" ht="13.5">
      <c r="B551" s="188"/>
      <c r="D551" s="176" t="s">
        <v>134</v>
      </c>
      <c r="E551" s="189" t="s">
        <v>5</v>
      </c>
      <c r="F551" s="190" t="s">
        <v>136</v>
      </c>
      <c r="H551" s="191">
        <v>1</v>
      </c>
      <c r="I551" s="192"/>
      <c r="L551" s="188"/>
      <c r="M551" s="193"/>
      <c r="N551" s="194"/>
      <c r="O551" s="194"/>
      <c r="P551" s="194"/>
      <c r="Q551" s="194"/>
      <c r="R551" s="194"/>
      <c r="S551" s="194"/>
      <c r="T551" s="195"/>
      <c r="AT551" s="189" t="s">
        <v>134</v>
      </c>
      <c r="AU551" s="189" t="s">
        <v>88</v>
      </c>
      <c r="AV551" s="11" t="s">
        <v>125</v>
      </c>
      <c r="AW551" s="11" t="s">
        <v>135</v>
      </c>
      <c r="AX551" s="11" t="s">
        <v>26</v>
      </c>
      <c r="AY551" s="189" t="s">
        <v>126</v>
      </c>
    </row>
    <row r="552" spans="2:65" s="1" customFormat="1" ht="16.5" customHeight="1">
      <c r="B552" s="163"/>
      <c r="C552" s="164" t="s">
        <v>805</v>
      </c>
      <c r="D552" s="164" t="s">
        <v>127</v>
      </c>
      <c r="E552" s="165" t="s">
        <v>806</v>
      </c>
      <c r="F552" s="166" t="s">
        <v>807</v>
      </c>
      <c r="G552" s="167" t="s">
        <v>202</v>
      </c>
      <c r="H552" s="168">
        <v>1</v>
      </c>
      <c r="I552" s="169"/>
      <c r="J552" s="170">
        <f>ROUND(I552*H552,2)</f>
        <v>0</v>
      </c>
      <c r="K552" s="166" t="s">
        <v>194</v>
      </c>
      <c r="L552" s="40"/>
      <c r="M552" s="171" t="s">
        <v>5</v>
      </c>
      <c r="N552" s="172" t="s">
        <v>50</v>
      </c>
      <c r="O552" s="41"/>
      <c r="P552" s="173">
        <f>O552*H552</f>
        <v>0</v>
      </c>
      <c r="Q552" s="173">
        <v>7.2870000000000004E-2</v>
      </c>
      <c r="R552" s="173">
        <f>Q552*H552</f>
        <v>7.2870000000000004E-2</v>
      </c>
      <c r="S552" s="173">
        <v>0</v>
      </c>
      <c r="T552" s="174">
        <f>S552*H552</f>
        <v>0</v>
      </c>
      <c r="AR552" s="23" t="s">
        <v>125</v>
      </c>
      <c r="AT552" s="23" t="s">
        <v>127</v>
      </c>
      <c r="AU552" s="23" t="s">
        <v>88</v>
      </c>
      <c r="AY552" s="23" t="s">
        <v>126</v>
      </c>
      <c r="BE552" s="175">
        <f>IF(N552="základní",J552,0)</f>
        <v>0</v>
      </c>
      <c r="BF552" s="175">
        <f>IF(N552="snížená",J552,0)</f>
        <v>0</v>
      </c>
      <c r="BG552" s="175">
        <f>IF(N552="zákl. přenesená",J552,0)</f>
        <v>0</v>
      </c>
      <c r="BH552" s="175">
        <f>IF(N552="sníž. přenesená",J552,0)</f>
        <v>0</v>
      </c>
      <c r="BI552" s="175">
        <f>IF(N552="nulová",J552,0)</f>
        <v>0</v>
      </c>
      <c r="BJ552" s="23" t="s">
        <v>26</v>
      </c>
      <c r="BK552" s="175">
        <f>ROUND(I552*H552,2)</f>
        <v>0</v>
      </c>
      <c r="BL552" s="23" t="s">
        <v>125</v>
      </c>
      <c r="BM552" s="23" t="s">
        <v>808</v>
      </c>
    </row>
    <row r="553" spans="2:65" s="1" customFormat="1" ht="13.5">
      <c r="B553" s="40"/>
      <c r="D553" s="176" t="s">
        <v>132</v>
      </c>
      <c r="F553" s="177" t="s">
        <v>809</v>
      </c>
      <c r="I553" s="178"/>
      <c r="L553" s="40"/>
      <c r="M553" s="179"/>
      <c r="N553" s="41"/>
      <c r="O553" s="41"/>
      <c r="P553" s="41"/>
      <c r="Q553" s="41"/>
      <c r="R553" s="41"/>
      <c r="S553" s="41"/>
      <c r="T553" s="69"/>
      <c r="AT553" s="23" t="s">
        <v>132</v>
      </c>
      <c r="AU553" s="23" t="s">
        <v>88</v>
      </c>
    </row>
    <row r="554" spans="2:65" s="10" customFormat="1" ht="13.5">
      <c r="B554" s="180"/>
      <c r="D554" s="176" t="s">
        <v>134</v>
      </c>
      <c r="E554" s="181" t="s">
        <v>5</v>
      </c>
      <c r="F554" s="182" t="s">
        <v>810</v>
      </c>
      <c r="H554" s="183">
        <v>1</v>
      </c>
      <c r="I554" s="184"/>
      <c r="L554" s="180"/>
      <c r="M554" s="185"/>
      <c r="N554" s="186"/>
      <c r="O554" s="186"/>
      <c r="P554" s="186"/>
      <c r="Q554" s="186"/>
      <c r="R554" s="186"/>
      <c r="S554" s="186"/>
      <c r="T554" s="187"/>
      <c r="AT554" s="181" t="s">
        <v>134</v>
      </c>
      <c r="AU554" s="181" t="s">
        <v>88</v>
      </c>
      <c r="AV554" s="10" t="s">
        <v>88</v>
      </c>
      <c r="AW554" s="10" t="s">
        <v>135</v>
      </c>
      <c r="AX554" s="10" t="s">
        <v>79</v>
      </c>
      <c r="AY554" s="181" t="s">
        <v>126</v>
      </c>
    </row>
    <row r="555" spans="2:65" s="11" customFormat="1" ht="13.5">
      <c r="B555" s="188"/>
      <c r="D555" s="176" t="s">
        <v>134</v>
      </c>
      <c r="E555" s="189" t="s">
        <v>5</v>
      </c>
      <c r="F555" s="190" t="s">
        <v>136</v>
      </c>
      <c r="H555" s="191">
        <v>1</v>
      </c>
      <c r="I555" s="192"/>
      <c r="L555" s="188"/>
      <c r="M555" s="193"/>
      <c r="N555" s="194"/>
      <c r="O555" s="194"/>
      <c r="P555" s="194"/>
      <c r="Q555" s="194"/>
      <c r="R555" s="194"/>
      <c r="S555" s="194"/>
      <c r="T555" s="195"/>
      <c r="AT555" s="189" t="s">
        <v>134</v>
      </c>
      <c r="AU555" s="189" t="s">
        <v>88</v>
      </c>
      <c r="AV555" s="11" t="s">
        <v>125</v>
      </c>
      <c r="AW555" s="11" t="s">
        <v>135</v>
      </c>
      <c r="AX555" s="11" t="s">
        <v>26</v>
      </c>
      <c r="AY555" s="189" t="s">
        <v>126</v>
      </c>
    </row>
    <row r="556" spans="2:65" s="1" customFormat="1" ht="16.5" customHeight="1">
      <c r="B556" s="163"/>
      <c r="C556" s="164" t="s">
        <v>811</v>
      </c>
      <c r="D556" s="164" t="s">
        <v>127</v>
      </c>
      <c r="E556" s="165" t="s">
        <v>812</v>
      </c>
      <c r="F556" s="166" t="s">
        <v>813</v>
      </c>
      <c r="G556" s="167" t="s">
        <v>202</v>
      </c>
      <c r="H556" s="168">
        <v>1</v>
      </c>
      <c r="I556" s="169"/>
      <c r="J556" s="170">
        <f>ROUND(I556*H556,2)</f>
        <v>0</v>
      </c>
      <c r="K556" s="166" t="s">
        <v>194</v>
      </c>
      <c r="L556" s="40"/>
      <c r="M556" s="171" t="s">
        <v>5</v>
      </c>
      <c r="N556" s="172" t="s">
        <v>50</v>
      </c>
      <c r="O556" s="41"/>
      <c r="P556" s="173">
        <f>O556*H556</f>
        <v>0</v>
      </c>
      <c r="Q556" s="173">
        <v>0</v>
      </c>
      <c r="R556" s="173">
        <f>Q556*H556</f>
        <v>0</v>
      </c>
      <c r="S556" s="173">
        <v>0</v>
      </c>
      <c r="T556" s="174">
        <f>S556*H556</f>
        <v>0</v>
      </c>
      <c r="AR556" s="23" t="s">
        <v>125</v>
      </c>
      <c r="AT556" s="23" t="s">
        <v>127</v>
      </c>
      <c r="AU556" s="23" t="s">
        <v>88</v>
      </c>
      <c r="AY556" s="23" t="s">
        <v>126</v>
      </c>
      <c r="BE556" s="175">
        <f>IF(N556="základní",J556,0)</f>
        <v>0</v>
      </c>
      <c r="BF556" s="175">
        <f>IF(N556="snížená",J556,0)</f>
        <v>0</v>
      </c>
      <c r="BG556" s="175">
        <f>IF(N556="zákl. přenesená",J556,0)</f>
        <v>0</v>
      </c>
      <c r="BH556" s="175">
        <f>IF(N556="sníž. přenesená",J556,0)</f>
        <v>0</v>
      </c>
      <c r="BI556" s="175">
        <f>IF(N556="nulová",J556,0)</f>
        <v>0</v>
      </c>
      <c r="BJ556" s="23" t="s">
        <v>26</v>
      </c>
      <c r="BK556" s="175">
        <f>ROUND(I556*H556,2)</f>
        <v>0</v>
      </c>
      <c r="BL556" s="23" t="s">
        <v>125</v>
      </c>
      <c r="BM556" s="23" t="s">
        <v>814</v>
      </c>
    </row>
    <row r="557" spans="2:65" s="1" customFormat="1" ht="13.5">
      <c r="B557" s="40"/>
      <c r="D557" s="176" t="s">
        <v>132</v>
      </c>
      <c r="F557" s="177" t="s">
        <v>815</v>
      </c>
      <c r="I557" s="178"/>
      <c r="L557" s="40"/>
      <c r="M557" s="179"/>
      <c r="N557" s="41"/>
      <c r="O557" s="41"/>
      <c r="P557" s="41"/>
      <c r="Q557" s="41"/>
      <c r="R557" s="41"/>
      <c r="S557" s="41"/>
      <c r="T557" s="69"/>
      <c r="AT557" s="23" t="s">
        <v>132</v>
      </c>
      <c r="AU557" s="23" t="s">
        <v>88</v>
      </c>
    </row>
    <row r="558" spans="2:65" s="10" customFormat="1" ht="13.5">
      <c r="B558" s="180"/>
      <c r="D558" s="176" t="s">
        <v>134</v>
      </c>
      <c r="E558" s="181" t="s">
        <v>5</v>
      </c>
      <c r="F558" s="182" t="s">
        <v>205</v>
      </c>
      <c r="H558" s="183">
        <v>1</v>
      </c>
      <c r="I558" s="184"/>
      <c r="L558" s="180"/>
      <c r="M558" s="185"/>
      <c r="N558" s="186"/>
      <c r="O558" s="186"/>
      <c r="P558" s="186"/>
      <c r="Q558" s="186"/>
      <c r="R558" s="186"/>
      <c r="S558" s="186"/>
      <c r="T558" s="187"/>
      <c r="AT558" s="181" t="s">
        <v>134</v>
      </c>
      <c r="AU558" s="181" t="s">
        <v>88</v>
      </c>
      <c r="AV558" s="10" t="s">
        <v>88</v>
      </c>
      <c r="AW558" s="10" t="s">
        <v>135</v>
      </c>
      <c r="AX558" s="10" t="s">
        <v>79</v>
      </c>
      <c r="AY558" s="181" t="s">
        <v>126</v>
      </c>
    </row>
    <row r="559" spans="2:65" s="11" customFormat="1" ht="13.5">
      <c r="B559" s="188"/>
      <c r="D559" s="176" t="s">
        <v>134</v>
      </c>
      <c r="E559" s="189" t="s">
        <v>5</v>
      </c>
      <c r="F559" s="190" t="s">
        <v>136</v>
      </c>
      <c r="H559" s="191">
        <v>1</v>
      </c>
      <c r="I559" s="192"/>
      <c r="L559" s="188"/>
      <c r="M559" s="193"/>
      <c r="N559" s="194"/>
      <c r="O559" s="194"/>
      <c r="P559" s="194"/>
      <c r="Q559" s="194"/>
      <c r="R559" s="194"/>
      <c r="S559" s="194"/>
      <c r="T559" s="195"/>
      <c r="AT559" s="189" t="s">
        <v>134</v>
      </c>
      <c r="AU559" s="189" t="s">
        <v>88</v>
      </c>
      <c r="AV559" s="11" t="s">
        <v>125</v>
      </c>
      <c r="AW559" s="11" t="s">
        <v>135</v>
      </c>
      <c r="AX559" s="11" t="s">
        <v>26</v>
      </c>
      <c r="AY559" s="189" t="s">
        <v>126</v>
      </c>
    </row>
    <row r="560" spans="2:65" s="1" customFormat="1" ht="16.5" customHeight="1">
      <c r="B560" s="163"/>
      <c r="C560" s="164" t="s">
        <v>816</v>
      </c>
      <c r="D560" s="164" t="s">
        <v>127</v>
      </c>
      <c r="E560" s="165" t="s">
        <v>817</v>
      </c>
      <c r="F560" s="166" t="s">
        <v>818</v>
      </c>
      <c r="G560" s="167" t="s">
        <v>202</v>
      </c>
      <c r="H560" s="168">
        <v>1</v>
      </c>
      <c r="I560" s="169"/>
      <c r="J560" s="170">
        <f>ROUND(I560*H560,2)</f>
        <v>0</v>
      </c>
      <c r="K560" s="166" t="s">
        <v>194</v>
      </c>
      <c r="L560" s="40"/>
      <c r="M560" s="171" t="s">
        <v>5</v>
      </c>
      <c r="N560" s="172" t="s">
        <v>50</v>
      </c>
      <c r="O560" s="41"/>
      <c r="P560" s="173">
        <f>O560*H560</f>
        <v>0</v>
      </c>
      <c r="Q560" s="173">
        <v>0</v>
      </c>
      <c r="R560" s="173">
        <f>Q560*H560</f>
        <v>0</v>
      </c>
      <c r="S560" s="173">
        <v>0</v>
      </c>
      <c r="T560" s="174">
        <f>S560*H560</f>
        <v>0</v>
      </c>
      <c r="AR560" s="23" t="s">
        <v>125</v>
      </c>
      <c r="AT560" s="23" t="s">
        <v>127</v>
      </c>
      <c r="AU560" s="23" t="s">
        <v>88</v>
      </c>
      <c r="AY560" s="23" t="s">
        <v>126</v>
      </c>
      <c r="BE560" s="175">
        <f>IF(N560="základní",J560,0)</f>
        <v>0</v>
      </c>
      <c r="BF560" s="175">
        <f>IF(N560="snížená",J560,0)</f>
        <v>0</v>
      </c>
      <c r="BG560" s="175">
        <f>IF(N560="zákl. přenesená",J560,0)</f>
        <v>0</v>
      </c>
      <c r="BH560" s="175">
        <f>IF(N560="sníž. přenesená",J560,0)</f>
        <v>0</v>
      </c>
      <c r="BI560" s="175">
        <f>IF(N560="nulová",J560,0)</f>
        <v>0</v>
      </c>
      <c r="BJ560" s="23" t="s">
        <v>26</v>
      </c>
      <c r="BK560" s="175">
        <f>ROUND(I560*H560,2)</f>
        <v>0</v>
      </c>
      <c r="BL560" s="23" t="s">
        <v>125</v>
      </c>
      <c r="BM560" s="23" t="s">
        <v>819</v>
      </c>
    </row>
    <row r="561" spans="2:65" s="1" customFormat="1" ht="13.5">
      <c r="B561" s="40"/>
      <c r="D561" s="176" t="s">
        <v>132</v>
      </c>
      <c r="F561" s="177" t="s">
        <v>820</v>
      </c>
      <c r="I561" s="178"/>
      <c r="L561" s="40"/>
      <c r="M561" s="179"/>
      <c r="N561" s="41"/>
      <c r="O561" s="41"/>
      <c r="P561" s="41"/>
      <c r="Q561" s="41"/>
      <c r="R561" s="41"/>
      <c r="S561" s="41"/>
      <c r="T561" s="69"/>
      <c r="AT561" s="23" t="s">
        <v>132</v>
      </c>
      <c r="AU561" s="23" t="s">
        <v>88</v>
      </c>
    </row>
    <row r="562" spans="2:65" s="10" customFormat="1" ht="13.5">
      <c r="B562" s="180"/>
      <c r="D562" s="176" t="s">
        <v>134</v>
      </c>
      <c r="E562" s="181" t="s">
        <v>5</v>
      </c>
      <c r="F562" s="182" t="s">
        <v>210</v>
      </c>
      <c r="H562" s="183">
        <v>1</v>
      </c>
      <c r="I562" s="184"/>
      <c r="L562" s="180"/>
      <c r="M562" s="185"/>
      <c r="N562" s="186"/>
      <c r="O562" s="186"/>
      <c r="P562" s="186"/>
      <c r="Q562" s="186"/>
      <c r="R562" s="186"/>
      <c r="S562" s="186"/>
      <c r="T562" s="187"/>
      <c r="AT562" s="181" t="s">
        <v>134</v>
      </c>
      <c r="AU562" s="181" t="s">
        <v>88</v>
      </c>
      <c r="AV562" s="10" t="s">
        <v>88</v>
      </c>
      <c r="AW562" s="10" t="s">
        <v>135</v>
      </c>
      <c r="AX562" s="10" t="s">
        <v>79</v>
      </c>
      <c r="AY562" s="181" t="s">
        <v>126</v>
      </c>
    </row>
    <row r="563" spans="2:65" s="11" customFormat="1" ht="13.5">
      <c r="B563" s="188"/>
      <c r="D563" s="176" t="s">
        <v>134</v>
      </c>
      <c r="E563" s="189" t="s">
        <v>5</v>
      </c>
      <c r="F563" s="190" t="s">
        <v>136</v>
      </c>
      <c r="H563" s="191">
        <v>1</v>
      </c>
      <c r="I563" s="192"/>
      <c r="L563" s="188"/>
      <c r="M563" s="193"/>
      <c r="N563" s="194"/>
      <c r="O563" s="194"/>
      <c r="P563" s="194"/>
      <c r="Q563" s="194"/>
      <c r="R563" s="194"/>
      <c r="S563" s="194"/>
      <c r="T563" s="195"/>
      <c r="AT563" s="189" t="s">
        <v>134</v>
      </c>
      <c r="AU563" s="189" t="s">
        <v>88</v>
      </c>
      <c r="AV563" s="11" t="s">
        <v>125</v>
      </c>
      <c r="AW563" s="11" t="s">
        <v>135</v>
      </c>
      <c r="AX563" s="11" t="s">
        <v>26</v>
      </c>
      <c r="AY563" s="189" t="s">
        <v>126</v>
      </c>
    </row>
    <row r="564" spans="2:65" s="1" customFormat="1" ht="16.5" customHeight="1">
      <c r="B564" s="163"/>
      <c r="C564" s="164" t="s">
        <v>821</v>
      </c>
      <c r="D564" s="164" t="s">
        <v>127</v>
      </c>
      <c r="E564" s="165" t="s">
        <v>822</v>
      </c>
      <c r="F564" s="166" t="s">
        <v>823</v>
      </c>
      <c r="G564" s="167" t="s">
        <v>252</v>
      </c>
      <c r="H564" s="168">
        <v>7</v>
      </c>
      <c r="I564" s="169"/>
      <c r="J564" s="170">
        <f>ROUND(I564*H564,2)</f>
        <v>0</v>
      </c>
      <c r="K564" s="166" t="s">
        <v>194</v>
      </c>
      <c r="L564" s="40"/>
      <c r="M564" s="171" t="s">
        <v>5</v>
      </c>
      <c r="N564" s="172" t="s">
        <v>50</v>
      </c>
      <c r="O564" s="41"/>
      <c r="P564" s="173">
        <f>O564*H564</f>
        <v>0</v>
      </c>
      <c r="Q564" s="173">
        <v>0</v>
      </c>
      <c r="R564" s="173">
        <f>Q564*H564</f>
        <v>0</v>
      </c>
      <c r="S564" s="173">
        <v>0</v>
      </c>
      <c r="T564" s="174">
        <f>S564*H564</f>
        <v>0</v>
      </c>
      <c r="AR564" s="23" t="s">
        <v>125</v>
      </c>
      <c r="AT564" s="23" t="s">
        <v>127</v>
      </c>
      <c r="AU564" s="23" t="s">
        <v>88</v>
      </c>
      <c r="AY564" s="23" t="s">
        <v>126</v>
      </c>
      <c r="BE564" s="175">
        <f>IF(N564="základní",J564,0)</f>
        <v>0</v>
      </c>
      <c r="BF564" s="175">
        <f>IF(N564="snížená",J564,0)</f>
        <v>0</v>
      </c>
      <c r="BG564" s="175">
        <f>IF(N564="zákl. přenesená",J564,0)</f>
        <v>0</v>
      </c>
      <c r="BH564" s="175">
        <f>IF(N564="sníž. přenesená",J564,0)</f>
        <v>0</v>
      </c>
      <c r="BI564" s="175">
        <f>IF(N564="nulová",J564,0)</f>
        <v>0</v>
      </c>
      <c r="BJ564" s="23" t="s">
        <v>26</v>
      </c>
      <c r="BK564" s="175">
        <f>ROUND(I564*H564,2)</f>
        <v>0</v>
      </c>
      <c r="BL564" s="23" t="s">
        <v>125</v>
      </c>
      <c r="BM564" s="23" t="s">
        <v>824</v>
      </c>
    </row>
    <row r="565" spans="2:65" s="1" customFormat="1" ht="40.5">
      <c r="B565" s="40"/>
      <c r="D565" s="176" t="s">
        <v>132</v>
      </c>
      <c r="F565" s="177" t="s">
        <v>825</v>
      </c>
      <c r="I565" s="178"/>
      <c r="L565" s="40"/>
      <c r="M565" s="179"/>
      <c r="N565" s="41"/>
      <c r="O565" s="41"/>
      <c r="P565" s="41"/>
      <c r="Q565" s="41"/>
      <c r="R565" s="41"/>
      <c r="S565" s="41"/>
      <c r="T565" s="69"/>
      <c r="AT565" s="23" t="s">
        <v>132</v>
      </c>
      <c r="AU565" s="23" t="s">
        <v>88</v>
      </c>
    </row>
    <row r="566" spans="2:65" s="10" customFormat="1" ht="13.5">
      <c r="B566" s="180"/>
      <c r="D566" s="176" t="s">
        <v>134</v>
      </c>
      <c r="E566" s="181" t="s">
        <v>5</v>
      </c>
      <c r="F566" s="182" t="s">
        <v>826</v>
      </c>
      <c r="H566" s="183">
        <v>7</v>
      </c>
      <c r="I566" s="184"/>
      <c r="L566" s="180"/>
      <c r="M566" s="185"/>
      <c r="N566" s="186"/>
      <c r="O566" s="186"/>
      <c r="P566" s="186"/>
      <c r="Q566" s="186"/>
      <c r="R566" s="186"/>
      <c r="S566" s="186"/>
      <c r="T566" s="187"/>
      <c r="AT566" s="181" t="s">
        <v>134</v>
      </c>
      <c r="AU566" s="181" t="s">
        <v>88</v>
      </c>
      <c r="AV566" s="10" t="s">
        <v>88</v>
      </c>
      <c r="AW566" s="10" t="s">
        <v>135</v>
      </c>
      <c r="AX566" s="10" t="s">
        <v>79</v>
      </c>
      <c r="AY566" s="181" t="s">
        <v>126</v>
      </c>
    </row>
    <row r="567" spans="2:65" s="11" customFormat="1" ht="13.5">
      <c r="B567" s="188"/>
      <c r="D567" s="176" t="s">
        <v>134</v>
      </c>
      <c r="E567" s="189" t="s">
        <v>5</v>
      </c>
      <c r="F567" s="190" t="s">
        <v>136</v>
      </c>
      <c r="H567" s="191">
        <v>7</v>
      </c>
      <c r="I567" s="192"/>
      <c r="L567" s="188"/>
      <c r="M567" s="193"/>
      <c r="N567" s="194"/>
      <c r="O567" s="194"/>
      <c r="P567" s="194"/>
      <c r="Q567" s="194"/>
      <c r="R567" s="194"/>
      <c r="S567" s="194"/>
      <c r="T567" s="195"/>
      <c r="AT567" s="189" t="s">
        <v>134</v>
      </c>
      <c r="AU567" s="189" t="s">
        <v>88</v>
      </c>
      <c r="AV567" s="11" t="s">
        <v>125</v>
      </c>
      <c r="AW567" s="11" t="s">
        <v>135</v>
      </c>
      <c r="AX567" s="11" t="s">
        <v>26</v>
      </c>
      <c r="AY567" s="189" t="s">
        <v>126</v>
      </c>
    </row>
    <row r="568" spans="2:65" s="1" customFormat="1" ht="25.5" customHeight="1">
      <c r="B568" s="163"/>
      <c r="C568" s="164" t="s">
        <v>827</v>
      </c>
      <c r="D568" s="164" t="s">
        <v>127</v>
      </c>
      <c r="E568" s="165" t="s">
        <v>828</v>
      </c>
      <c r="F568" s="166" t="s">
        <v>829</v>
      </c>
      <c r="G568" s="167" t="s">
        <v>188</v>
      </c>
      <c r="H568" s="168">
        <v>198.5</v>
      </c>
      <c r="I568" s="169"/>
      <c r="J568" s="170">
        <f>ROUND(I568*H568,2)</f>
        <v>0</v>
      </c>
      <c r="K568" s="166" t="s">
        <v>194</v>
      </c>
      <c r="L568" s="40"/>
      <c r="M568" s="171" t="s">
        <v>5</v>
      </c>
      <c r="N568" s="172" t="s">
        <v>50</v>
      </c>
      <c r="O568" s="41"/>
      <c r="P568" s="173">
        <f>O568*H568</f>
        <v>0</v>
      </c>
      <c r="Q568" s="173">
        <v>0</v>
      </c>
      <c r="R568" s="173">
        <f>Q568*H568</f>
        <v>0</v>
      </c>
      <c r="S568" s="173">
        <v>0</v>
      </c>
      <c r="T568" s="174">
        <f>S568*H568</f>
        <v>0</v>
      </c>
      <c r="AR568" s="23" t="s">
        <v>125</v>
      </c>
      <c r="AT568" s="23" t="s">
        <v>127</v>
      </c>
      <c r="AU568" s="23" t="s">
        <v>88</v>
      </c>
      <c r="AY568" s="23" t="s">
        <v>126</v>
      </c>
      <c r="BE568" s="175">
        <f>IF(N568="základní",J568,0)</f>
        <v>0</v>
      </c>
      <c r="BF568" s="175">
        <f>IF(N568="snížená",J568,0)</f>
        <v>0</v>
      </c>
      <c r="BG568" s="175">
        <f>IF(N568="zákl. přenesená",J568,0)</f>
        <v>0</v>
      </c>
      <c r="BH568" s="175">
        <f>IF(N568="sníž. přenesená",J568,0)</f>
        <v>0</v>
      </c>
      <c r="BI568" s="175">
        <f>IF(N568="nulová",J568,0)</f>
        <v>0</v>
      </c>
      <c r="BJ568" s="23" t="s">
        <v>26</v>
      </c>
      <c r="BK568" s="175">
        <f>ROUND(I568*H568,2)</f>
        <v>0</v>
      </c>
      <c r="BL568" s="23" t="s">
        <v>125</v>
      </c>
      <c r="BM568" s="23" t="s">
        <v>830</v>
      </c>
    </row>
    <row r="569" spans="2:65" s="1" customFormat="1" ht="40.5">
      <c r="B569" s="40"/>
      <c r="D569" s="176" t="s">
        <v>132</v>
      </c>
      <c r="F569" s="177" t="s">
        <v>831</v>
      </c>
      <c r="I569" s="178"/>
      <c r="L569" s="40"/>
      <c r="M569" s="179"/>
      <c r="N569" s="41"/>
      <c r="O569" s="41"/>
      <c r="P569" s="41"/>
      <c r="Q569" s="41"/>
      <c r="R569" s="41"/>
      <c r="S569" s="41"/>
      <c r="T569" s="69"/>
      <c r="AT569" s="23" t="s">
        <v>132</v>
      </c>
      <c r="AU569" s="23" t="s">
        <v>88</v>
      </c>
    </row>
    <row r="570" spans="2:65" s="10" customFormat="1" ht="13.5">
      <c r="B570" s="180"/>
      <c r="D570" s="176" t="s">
        <v>134</v>
      </c>
      <c r="E570" s="181" t="s">
        <v>5</v>
      </c>
      <c r="F570" s="182" t="s">
        <v>832</v>
      </c>
      <c r="H570" s="183">
        <v>198.5</v>
      </c>
      <c r="I570" s="184"/>
      <c r="L570" s="180"/>
      <c r="M570" s="185"/>
      <c r="N570" s="186"/>
      <c r="O570" s="186"/>
      <c r="P570" s="186"/>
      <c r="Q570" s="186"/>
      <c r="R570" s="186"/>
      <c r="S570" s="186"/>
      <c r="T570" s="187"/>
      <c r="AT570" s="181" t="s">
        <v>134</v>
      </c>
      <c r="AU570" s="181" t="s">
        <v>88</v>
      </c>
      <c r="AV570" s="10" t="s">
        <v>88</v>
      </c>
      <c r="AW570" s="10" t="s">
        <v>135</v>
      </c>
      <c r="AX570" s="10" t="s">
        <v>79</v>
      </c>
      <c r="AY570" s="181" t="s">
        <v>126</v>
      </c>
    </row>
    <row r="571" spans="2:65" s="11" customFormat="1" ht="13.5">
      <c r="B571" s="188"/>
      <c r="D571" s="176" t="s">
        <v>134</v>
      </c>
      <c r="E571" s="189" t="s">
        <v>5</v>
      </c>
      <c r="F571" s="190" t="s">
        <v>136</v>
      </c>
      <c r="H571" s="191">
        <v>198.5</v>
      </c>
      <c r="I571" s="192"/>
      <c r="L571" s="188"/>
      <c r="M571" s="193"/>
      <c r="N571" s="194"/>
      <c r="O571" s="194"/>
      <c r="P571" s="194"/>
      <c r="Q571" s="194"/>
      <c r="R571" s="194"/>
      <c r="S571" s="194"/>
      <c r="T571" s="195"/>
      <c r="AT571" s="189" t="s">
        <v>134</v>
      </c>
      <c r="AU571" s="189" t="s">
        <v>88</v>
      </c>
      <c r="AV571" s="11" t="s">
        <v>125</v>
      </c>
      <c r="AW571" s="11" t="s">
        <v>135</v>
      </c>
      <c r="AX571" s="11" t="s">
        <v>26</v>
      </c>
      <c r="AY571" s="189" t="s">
        <v>126</v>
      </c>
    </row>
    <row r="572" spans="2:65" s="9" customFormat="1" ht="29.85" customHeight="1">
      <c r="B572" s="152"/>
      <c r="D572" s="153" t="s">
        <v>78</v>
      </c>
      <c r="E572" s="206" t="s">
        <v>833</v>
      </c>
      <c r="F572" s="206" t="s">
        <v>834</v>
      </c>
      <c r="I572" s="155"/>
      <c r="J572" s="207">
        <f>BK572</f>
        <v>0</v>
      </c>
      <c r="L572" s="152"/>
      <c r="M572" s="157"/>
      <c r="N572" s="158"/>
      <c r="O572" s="158"/>
      <c r="P572" s="159">
        <f>SUM(P573:P600)</f>
        <v>0</v>
      </c>
      <c r="Q572" s="158"/>
      <c r="R572" s="159">
        <f>SUM(R573:R600)</f>
        <v>0</v>
      </c>
      <c r="S572" s="158"/>
      <c r="T572" s="160">
        <f>SUM(T573:T600)</f>
        <v>0</v>
      </c>
      <c r="AR572" s="153" t="s">
        <v>26</v>
      </c>
      <c r="AT572" s="161" t="s">
        <v>78</v>
      </c>
      <c r="AU572" s="161" t="s">
        <v>26</v>
      </c>
      <c r="AY572" s="153" t="s">
        <v>126</v>
      </c>
      <c r="BK572" s="162">
        <f>SUM(BK573:BK600)</f>
        <v>0</v>
      </c>
    </row>
    <row r="573" spans="2:65" s="1" customFormat="1" ht="16.5" customHeight="1">
      <c r="B573" s="163"/>
      <c r="C573" s="164" t="s">
        <v>835</v>
      </c>
      <c r="D573" s="164" t="s">
        <v>127</v>
      </c>
      <c r="E573" s="165" t="s">
        <v>836</v>
      </c>
      <c r="F573" s="166" t="s">
        <v>837</v>
      </c>
      <c r="G573" s="167" t="s">
        <v>402</v>
      </c>
      <c r="H573" s="168">
        <v>63.08</v>
      </c>
      <c r="I573" s="169"/>
      <c r="J573" s="170">
        <f>ROUND(I573*H573,2)</f>
        <v>0</v>
      </c>
      <c r="K573" s="166" t="s">
        <v>194</v>
      </c>
      <c r="L573" s="40"/>
      <c r="M573" s="171" t="s">
        <v>5</v>
      </c>
      <c r="N573" s="172" t="s">
        <v>50</v>
      </c>
      <c r="O573" s="41"/>
      <c r="P573" s="173">
        <f>O573*H573</f>
        <v>0</v>
      </c>
      <c r="Q573" s="173">
        <v>0</v>
      </c>
      <c r="R573" s="173">
        <f>Q573*H573</f>
        <v>0</v>
      </c>
      <c r="S573" s="173">
        <v>0</v>
      </c>
      <c r="T573" s="174">
        <f>S573*H573</f>
        <v>0</v>
      </c>
      <c r="AR573" s="23" t="s">
        <v>125</v>
      </c>
      <c r="AT573" s="23" t="s">
        <v>127</v>
      </c>
      <c r="AU573" s="23" t="s">
        <v>88</v>
      </c>
      <c r="AY573" s="23" t="s">
        <v>126</v>
      </c>
      <c r="BE573" s="175">
        <f>IF(N573="základní",J573,0)</f>
        <v>0</v>
      </c>
      <c r="BF573" s="175">
        <f>IF(N573="snížená",J573,0)</f>
        <v>0</v>
      </c>
      <c r="BG573" s="175">
        <f>IF(N573="zákl. přenesená",J573,0)</f>
        <v>0</v>
      </c>
      <c r="BH573" s="175">
        <f>IF(N573="sníž. přenesená",J573,0)</f>
        <v>0</v>
      </c>
      <c r="BI573" s="175">
        <f>IF(N573="nulová",J573,0)</f>
        <v>0</v>
      </c>
      <c r="BJ573" s="23" t="s">
        <v>26</v>
      </c>
      <c r="BK573" s="175">
        <f>ROUND(I573*H573,2)</f>
        <v>0</v>
      </c>
      <c r="BL573" s="23" t="s">
        <v>125</v>
      </c>
      <c r="BM573" s="23" t="s">
        <v>838</v>
      </c>
    </row>
    <row r="574" spans="2:65" s="1" customFormat="1" ht="27">
      <c r="B574" s="40"/>
      <c r="D574" s="176" t="s">
        <v>132</v>
      </c>
      <c r="F574" s="177" t="s">
        <v>839</v>
      </c>
      <c r="I574" s="178"/>
      <c r="L574" s="40"/>
      <c r="M574" s="179"/>
      <c r="N574" s="41"/>
      <c r="O574" s="41"/>
      <c r="P574" s="41"/>
      <c r="Q574" s="41"/>
      <c r="R574" s="41"/>
      <c r="S574" s="41"/>
      <c r="T574" s="69"/>
      <c r="AT574" s="23" t="s">
        <v>132</v>
      </c>
      <c r="AU574" s="23" t="s">
        <v>88</v>
      </c>
    </row>
    <row r="575" spans="2:65" s="10" customFormat="1" ht="13.5">
      <c r="B575" s="180"/>
      <c r="D575" s="176" t="s">
        <v>134</v>
      </c>
      <c r="E575" s="181" t="s">
        <v>5</v>
      </c>
      <c r="F575" s="182" t="s">
        <v>840</v>
      </c>
      <c r="H575" s="183">
        <v>63.08</v>
      </c>
      <c r="I575" s="184"/>
      <c r="L575" s="180"/>
      <c r="M575" s="185"/>
      <c r="N575" s="186"/>
      <c r="O575" s="186"/>
      <c r="P575" s="186"/>
      <c r="Q575" s="186"/>
      <c r="R575" s="186"/>
      <c r="S575" s="186"/>
      <c r="T575" s="187"/>
      <c r="AT575" s="181" t="s">
        <v>134</v>
      </c>
      <c r="AU575" s="181" t="s">
        <v>88</v>
      </c>
      <c r="AV575" s="10" t="s">
        <v>88</v>
      </c>
      <c r="AW575" s="10" t="s">
        <v>135</v>
      </c>
      <c r="AX575" s="10" t="s">
        <v>79</v>
      </c>
      <c r="AY575" s="181" t="s">
        <v>126</v>
      </c>
    </row>
    <row r="576" spans="2:65" s="11" customFormat="1" ht="13.5">
      <c r="B576" s="188"/>
      <c r="D576" s="176" t="s">
        <v>134</v>
      </c>
      <c r="E576" s="189" t="s">
        <v>5</v>
      </c>
      <c r="F576" s="190" t="s">
        <v>136</v>
      </c>
      <c r="H576" s="191">
        <v>63.08</v>
      </c>
      <c r="I576" s="192"/>
      <c r="L576" s="188"/>
      <c r="M576" s="193"/>
      <c r="N576" s="194"/>
      <c r="O576" s="194"/>
      <c r="P576" s="194"/>
      <c r="Q576" s="194"/>
      <c r="R576" s="194"/>
      <c r="S576" s="194"/>
      <c r="T576" s="195"/>
      <c r="AT576" s="189" t="s">
        <v>134</v>
      </c>
      <c r="AU576" s="189" t="s">
        <v>88</v>
      </c>
      <c r="AV576" s="11" t="s">
        <v>125</v>
      </c>
      <c r="AW576" s="11" t="s">
        <v>135</v>
      </c>
      <c r="AX576" s="11" t="s">
        <v>26</v>
      </c>
      <c r="AY576" s="189" t="s">
        <v>126</v>
      </c>
    </row>
    <row r="577" spans="2:65" s="1" customFormat="1" ht="16.5" customHeight="1">
      <c r="B577" s="163"/>
      <c r="C577" s="164" t="s">
        <v>841</v>
      </c>
      <c r="D577" s="164" t="s">
        <v>127</v>
      </c>
      <c r="E577" s="165" t="s">
        <v>842</v>
      </c>
      <c r="F577" s="166" t="s">
        <v>843</v>
      </c>
      <c r="G577" s="167" t="s">
        <v>402</v>
      </c>
      <c r="H577" s="168">
        <v>883.12</v>
      </c>
      <c r="I577" s="169"/>
      <c r="J577" s="170">
        <f>ROUND(I577*H577,2)</f>
        <v>0</v>
      </c>
      <c r="K577" s="166" t="s">
        <v>194</v>
      </c>
      <c r="L577" s="40"/>
      <c r="M577" s="171" t="s">
        <v>5</v>
      </c>
      <c r="N577" s="172" t="s">
        <v>50</v>
      </c>
      <c r="O577" s="41"/>
      <c r="P577" s="173">
        <f>O577*H577</f>
        <v>0</v>
      </c>
      <c r="Q577" s="173">
        <v>0</v>
      </c>
      <c r="R577" s="173">
        <f>Q577*H577</f>
        <v>0</v>
      </c>
      <c r="S577" s="173">
        <v>0</v>
      </c>
      <c r="T577" s="174">
        <f>S577*H577</f>
        <v>0</v>
      </c>
      <c r="AR577" s="23" t="s">
        <v>125</v>
      </c>
      <c r="AT577" s="23" t="s">
        <v>127</v>
      </c>
      <c r="AU577" s="23" t="s">
        <v>88</v>
      </c>
      <c r="AY577" s="23" t="s">
        <v>126</v>
      </c>
      <c r="BE577" s="175">
        <f>IF(N577="základní",J577,0)</f>
        <v>0</v>
      </c>
      <c r="BF577" s="175">
        <f>IF(N577="snížená",J577,0)</f>
        <v>0</v>
      </c>
      <c r="BG577" s="175">
        <f>IF(N577="zákl. přenesená",J577,0)</f>
        <v>0</v>
      </c>
      <c r="BH577" s="175">
        <f>IF(N577="sníž. přenesená",J577,0)</f>
        <v>0</v>
      </c>
      <c r="BI577" s="175">
        <f>IF(N577="nulová",J577,0)</f>
        <v>0</v>
      </c>
      <c r="BJ577" s="23" t="s">
        <v>26</v>
      </c>
      <c r="BK577" s="175">
        <f>ROUND(I577*H577,2)</f>
        <v>0</v>
      </c>
      <c r="BL577" s="23" t="s">
        <v>125</v>
      </c>
      <c r="BM577" s="23" t="s">
        <v>844</v>
      </c>
    </row>
    <row r="578" spans="2:65" s="1" customFormat="1" ht="27">
      <c r="B578" s="40"/>
      <c r="D578" s="176" t="s">
        <v>132</v>
      </c>
      <c r="F578" s="177" t="s">
        <v>845</v>
      </c>
      <c r="I578" s="178"/>
      <c r="L578" s="40"/>
      <c r="M578" s="179"/>
      <c r="N578" s="41"/>
      <c r="O578" s="41"/>
      <c r="P578" s="41"/>
      <c r="Q578" s="41"/>
      <c r="R578" s="41"/>
      <c r="S578" s="41"/>
      <c r="T578" s="69"/>
      <c r="AT578" s="23" t="s">
        <v>132</v>
      </c>
      <c r="AU578" s="23" t="s">
        <v>88</v>
      </c>
    </row>
    <row r="579" spans="2:65" s="13" customFormat="1" ht="13.5">
      <c r="B579" s="208"/>
      <c r="D579" s="176" t="s">
        <v>134</v>
      </c>
      <c r="E579" s="209" t="s">
        <v>5</v>
      </c>
      <c r="F579" s="210" t="s">
        <v>846</v>
      </c>
      <c r="H579" s="209" t="s">
        <v>5</v>
      </c>
      <c r="I579" s="211"/>
      <c r="L579" s="208"/>
      <c r="M579" s="212"/>
      <c r="N579" s="213"/>
      <c r="O579" s="213"/>
      <c r="P579" s="213"/>
      <c r="Q579" s="213"/>
      <c r="R579" s="213"/>
      <c r="S579" s="213"/>
      <c r="T579" s="214"/>
      <c r="AT579" s="209" t="s">
        <v>134</v>
      </c>
      <c r="AU579" s="209" t="s">
        <v>88</v>
      </c>
      <c r="AV579" s="13" t="s">
        <v>26</v>
      </c>
      <c r="AW579" s="13" t="s">
        <v>135</v>
      </c>
      <c r="AX579" s="13" t="s">
        <v>79</v>
      </c>
      <c r="AY579" s="209" t="s">
        <v>126</v>
      </c>
    </row>
    <row r="580" spans="2:65" s="10" customFormat="1" ht="13.5">
      <c r="B580" s="180"/>
      <c r="D580" s="176" t="s">
        <v>134</v>
      </c>
      <c r="E580" s="181" t="s">
        <v>5</v>
      </c>
      <c r="F580" s="182" t="s">
        <v>847</v>
      </c>
      <c r="H580" s="183">
        <v>883.12</v>
      </c>
      <c r="I580" s="184"/>
      <c r="L580" s="180"/>
      <c r="M580" s="185"/>
      <c r="N580" s="186"/>
      <c r="O580" s="186"/>
      <c r="P580" s="186"/>
      <c r="Q580" s="186"/>
      <c r="R580" s="186"/>
      <c r="S580" s="186"/>
      <c r="T580" s="187"/>
      <c r="AT580" s="181" t="s">
        <v>134</v>
      </c>
      <c r="AU580" s="181" t="s">
        <v>88</v>
      </c>
      <c r="AV580" s="10" t="s">
        <v>88</v>
      </c>
      <c r="AW580" s="10" t="s">
        <v>135</v>
      </c>
      <c r="AX580" s="10" t="s">
        <v>79</v>
      </c>
      <c r="AY580" s="181" t="s">
        <v>126</v>
      </c>
    </row>
    <row r="581" spans="2:65" s="11" customFormat="1" ht="13.5">
      <c r="B581" s="188"/>
      <c r="D581" s="176" t="s">
        <v>134</v>
      </c>
      <c r="E581" s="189" t="s">
        <v>5</v>
      </c>
      <c r="F581" s="190" t="s">
        <v>136</v>
      </c>
      <c r="H581" s="191">
        <v>883.12</v>
      </c>
      <c r="I581" s="192"/>
      <c r="L581" s="188"/>
      <c r="M581" s="193"/>
      <c r="N581" s="194"/>
      <c r="O581" s="194"/>
      <c r="P581" s="194"/>
      <c r="Q581" s="194"/>
      <c r="R581" s="194"/>
      <c r="S581" s="194"/>
      <c r="T581" s="195"/>
      <c r="AT581" s="189" t="s">
        <v>134</v>
      </c>
      <c r="AU581" s="189" t="s">
        <v>88</v>
      </c>
      <c r="AV581" s="11" t="s">
        <v>125</v>
      </c>
      <c r="AW581" s="11" t="s">
        <v>135</v>
      </c>
      <c r="AX581" s="11" t="s">
        <v>26</v>
      </c>
      <c r="AY581" s="189" t="s">
        <v>126</v>
      </c>
    </row>
    <row r="582" spans="2:65" s="1" customFormat="1" ht="16.5" customHeight="1">
      <c r="B582" s="163"/>
      <c r="C582" s="164" t="s">
        <v>848</v>
      </c>
      <c r="D582" s="164" t="s">
        <v>127</v>
      </c>
      <c r="E582" s="165" t="s">
        <v>849</v>
      </c>
      <c r="F582" s="166" t="s">
        <v>850</v>
      </c>
      <c r="G582" s="167" t="s">
        <v>402</v>
      </c>
      <c r="H582" s="168">
        <v>128.44499999999999</v>
      </c>
      <c r="I582" s="169"/>
      <c r="J582" s="170">
        <f>ROUND(I582*H582,2)</f>
        <v>0</v>
      </c>
      <c r="K582" s="166" t="s">
        <v>194</v>
      </c>
      <c r="L582" s="40"/>
      <c r="M582" s="171" t="s">
        <v>5</v>
      </c>
      <c r="N582" s="172" t="s">
        <v>50</v>
      </c>
      <c r="O582" s="41"/>
      <c r="P582" s="173">
        <f>O582*H582</f>
        <v>0</v>
      </c>
      <c r="Q582" s="173">
        <v>0</v>
      </c>
      <c r="R582" s="173">
        <f>Q582*H582</f>
        <v>0</v>
      </c>
      <c r="S582" s="173">
        <v>0</v>
      </c>
      <c r="T582" s="174">
        <f>S582*H582</f>
        <v>0</v>
      </c>
      <c r="AR582" s="23" t="s">
        <v>125</v>
      </c>
      <c r="AT582" s="23" t="s">
        <v>127</v>
      </c>
      <c r="AU582" s="23" t="s">
        <v>88</v>
      </c>
      <c r="AY582" s="23" t="s">
        <v>126</v>
      </c>
      <c r="BE582" s="175">
        <f>IF(N582="základní",J582,0)</f>
        <v>0</v>
      </c>
      <c r="BF582" s="175">
        <f>IF(N582="snížená",J582,0)</f>
        <v>0</v>
      </c>
      <c r="BG582" s="175">
        <f>IF(N582="zákl. přenesená",J582,0)</f>
        <v>0</v>
      </c>
      <c r="BH582" s="175">
        <f>IF(N582="sníž. přenesená",J582,0)</f>
        <v>0</v>
      </c>
      <c r="BI582" s="175">
        <f>IF(N582="nulová",J582,0)</f>
        <v>0</v>
      </c>
      <c r="BJ582" s="23" t="s">
        <v>26</v>
      </c>
      <c r="BK582" s="175">
        <f>ROUND(I582*H582,2)</f>
        <v>0</v>
      </c>
      <c r="BL582" s="23" t="s">
        <v>125</v>
      </c>
      <c r="BM582" s="23" t="s">
        <v>851</v>
      </c>
    </row>
    <row r="583" spans="2:65" s="1" customFormat="1" ht="27">
      <c r="B583" s="40"/>
      <c r="D583" s="176" t="s">
        <v>132</v>
      </c>
      <c r="F583" s="177" t="s">
        <v>852</v>
      </c>
      <c r="I583" s="178"/>
      <c r="L583" s="40"/>
      <c r="M583" s="179"/>
      <c r="N583" s="41"/>
      <c r="O583" s="41"/>
      <c r="P583" s="41"/>
      <c r="Q583" s="41"/>
      <c r="R583" s="41"/>
      <c r="S583" s="41"/>
      <c r="T583" s="69"/>
      <c r="AT583" s="23" t="s">
        <v>132</v>
      </c>
      <c r="AU583" s="23" t="s">
        <v>88</v>
      </c>
    </row>
    <row r="584" spans="2:65" s="10" customFormat="1" ht="13.5">
      <c r="B584" s="180"/>
      <c r="D584" s="176" t="s">
        <v>134</v>
      </c>
      <c r="E584" s="181" t="s">
        <v>5</v>
      </c>
      <c r="F584" s="182" t="s">
        <v>853</v>
      </c>
      <c r="H584" s="183">
        <v>48.62</v>
      </c>
      <c r="I584" s="184"/>
      <c r="L584" s="180"/>
      <c r="M584" s="185"/>
      <c r="N584" s="186"/>
      <c r="O584" s="186"/>
      <c r="P584" s="186"/>
      <c r="Q584" s="186"/>
      <c r="R584" s="186"/>
      <c r="S584" s="186"/>
      <c r="T584" s="187"/>
      <c r="AT584" s="181" t="s">
        <v>134</v>
      </c>
      <c r="AU584" s="181" t="s">
        <v>88</v>
      </c>
      <c r="AV584" s="10" t="s">
        <v>88</v>
      </c>
      <c r="AW584" s="10" t="s">
        <v>135</v>
      </c>
      <c r="AX584" s="10" t="s">
        <v>79</v>
      </c>
      <c r="AY584" s="181" t="s">
        <v>126</v>
      </c>
    </row>
    <row r="585" spans="2:65" s="10" customFormat="1" ht="13.5">
      <c r="B585" s="180"/>
      <c r="D585" s="176" t="s">
        <v>134</v>
      </c>
      <c r="E585" s="181" t="s">
        <v>5</v>
      </c>
      <c r="F585" s="182" t="s">
        <v>854</v>
      </c>
      <c r="H585" s="183">
        <v>18.861999999999998</v>
      </c>
      <c r="I585" s="184"/>
      <c r="L585" s="180"/>
      <c r="M585" s="185"/>
      <c r="N585" s="186"/>
      <c r="O585" s="186"/>
      <c r="P585" s="186"/>
      <c r="Q585" s="186"/>
      <c r="R585" s="186"/>
      <c r="S585" s="186"/>
      <c r="T585" s="187"/>
      <c r="AT585" s="181" t="s">
        <v>134</v>
      </c>
      <c r="AU585" s="181" t="s">
        <v>88</v>
      </c>
      <c r="AV585" s="10" t="s">
        <v>88</v>
      </c>
      <c r="AW585" s="10" t="s">
        <v>135</v>
      </c>
      <c r="AX585" s="10" t="s">
        <v>79</v>
      </c>
      <c r="AY585" s="181" t="s">
        <v>126</v>
      </c>
    </row>
    <row r="586" spans="2:65" s="10" customFormat="1" ht="13.5">
      <c r="B586" s="180"/>
      <c r="D586" s="176" t="s">
        <v>134</v>
      </c>
      <c r="E586" s="181" t="s">
        <v>5</v>
      </c>
      <c r="F586" s="182" t="s">
        <v>855</v>
      </c>
      <c r="H586" s="183">
        <v>60.963000000000001</v>
      </c>
      <c r="I586" s="184"/>
      <c r="L586" s="180"/>
      <c r="M586" s="185"/>
      <c r="N586" s="186"/>
      <c r="O586" s="186"/>
      <c r="P586" s="186"/>
      <c r="Q586" s="186"/>
      <c r="R586" s="186"/>
      <c r="S586" s="186"/>
      <c r="T586" s="187"/>
      <c r="AT586" s="181" t="s">
        <v>134</v>
      </c>
      <c r="AU586" s="181" t="s">
        <v>88</v>
      </c>
      <c r="AV586" s="10" t="s">
        <v>88</v>
      </c>
      <c r="AW586" s="10" t="s">
        <v>135</v>
      </c>
      <c r="AX586" s="10" t="s">
        <v>79</v>
      </c>
      <c r="AY586" s="181" t="s">
        <v>126</v>
      </c>
    </row>
    <row r="587" spans="2:65" s="11" customFormat="1" ht="13.5">
      <c r="B587" s="188"/>
      <c r="D587" s="176" t="s">
        <v>134</v>
      </c>
      <c r="E587" s="189" t="s">
        <v>5</v>
      </c>
      <c r="F587" s="190" t="s">
        <v>136</v>
      </c>
      <c r="H587" s="191">
        <v>128.44499999999999</v>
      </c>
      <c r="I587" s="192"/>
      <c r="L587" s="188"/>
      <c r="M587" s="193"/>
      <c r="N587" s="194"/>
      <c r="O587" s="194"/>
      <c r="P587" s="194"/>
      <c r="Q587" s="194"/>
      <c r="R587" s="194"/>
      <c r="S587" s="194"/>
      <c r="T587" s="195"/>
      <c r="AT587" s="189" t="s">
        <v>134</v>
      </c>
      <c r="AU587" s="189" t="s">
        <v>88</v>
      </c>
      <c r="AV587" s="11" t="s">
        <v>125</v>
      </c>
      <c r="AW587" s="11" t="s">
        <v>135</v>
      </c>
      <c r="AX587" s="11" t="s">
        <v>26</v>
      </c>
      <c r="AY587" s="189" t="s">
        <v>126</v>
      </c>
    </row>
    <row r="588" spans="2:65" s="1" customFormat="1" ht="16.5" customHeight="1">
      <c r="B588" s="163"/>
      <c r="C588" s="164" t="s">
        <v>856</v>
      </c>
      <c r="D588" s="164" t="s">
        <v>127</v>
      </c>
      <c r="E588" s="165" t="s">
        <v>857</v>
      </c>
      <c r="F588" s="166" t="s">
        <v>858</v>
      </c>
      <c r="G588" s="167" t="s">
        <v>402</v>
      </c>
      <c r="H588" s="168">
        <v>1798.23</v>
      </c>
      <c r="I588" s="169"/>
      <c r="J588" s="170">
        <f>ROUND(I588*H588,2)</f>
        <v>0</v>
      </c>
      <c r="K588" s="166" t="s">
        <v>194</v>
      </c>
      <c r="L588" s="40"/>
      <c r="M588" s="171" t="s">
        <v>5</v>
      </c>
      <c r="N588" s="172" t="s">
        <v>50</v>
      </c>
      <c r="O588" s="41"/>
      <c r="P588" s="173">
        <f>O588*H588</f>
        <v>0</v>
      </c>
      <c r="Q588" s="173">
        <v>0</v>
      </c>
      <c r="R588" s="173">
        <f>Q588*H588</f>
        <v>0</v>
      </c>
      <c r="S588" s="173">
        <v>0</v>
      </c>
      <c r="T588" s="174">
        <f>S588*H588</f>
        <v>0</v>
      </c>
      <c r="AR588" s="23" t="s">
        <v>125</v>
      </c>
      <c r="AT588" s="23" t="s">
        <v>127</v>
      </c>
      <c r="AU588" s="23" t="s">
        <v>88</v>
      </c>
      <c r="AY588" s="23" t="s">
        <v>126</v>
      </c>
      <c r="BE588" s="175">
        <f>IF(N588="základní",J588,0)</f>
        <v>0</v>
      </c>
      <c r="BF588" s="175">
        <f>IF(N588="snížená",J588,0)</f>
        <v>0</v>
      </c>
      <c r="BG588" s="175">
        <f>IF(N588="zákl. přenesená",J588,0)</f>
        <v>0</v>
      </c>
      <c r="BH588" s="175">
        <f>IF(N588="sníž. přenesená",J588,0)</f>
        <v>0</v>
      </c>
      <c r="BI588" s="175">
        <f>IF(N588="nulová",J588,0)</f>
        <v>0</v>
      </c>
      <c r="BJ588" s="23" t="s">
        <v>26</v>
      </c>
      <c r="BK588" s="175">
        <f>ROUND(I588*H588,2)</f>
        <v>0</v>
      </c>
      <c r="BL588" s="23" t="s">
        <v>125</v>
      </c>
      <c r="BM588" s="23" t="s">
        <v>859</v>
      </c>
    </row>
    <row r="589" spans="2:65" s="1" customFormat="1" ht="27">
      <c r="B589" s="40"/>
      <c r="D589" s="176" t="s">
        <v>132</v>
      </c>
      <c r="F589" s="177" t="s">
        <v>860</v>
      </c>
      <c r="I589" s="178"/>
      <c r="L589" s="40"/>
      <c r="M589" s="179"/>
      <c r="N589" s="41"/>
      <c r="O589" s="41"/>
      <c r="P589" s="41"/>
      <c r="Q589" s="41"/>
      <c r="R589" s="41"/>
      <c r="S589" s="41"/>
      <c r="T589" s="69"/>
      <c r="AT589" s="23" t="s">
        <v>132</v>
      </c>
      <c r="AU589" s="23" t="s">
        <v>88</v>
      </c>
    </row>
    <row r="590" spans="2:65" s="13" customFormat="1" ht="13.5">
      <c r="B590" s="208"/>
      <c r="D590" s="176" t="s">
        <v>134</v>
      </c>
      <c r="E590" s="209" t="s">
        <v>5</v>
      </c>
      <c r="F590" s="210" t="s">
        <v>861</v>
      </c>
      <c r="H590" s="209" t="s">
        <v>5</v>
      </c>
      <c r="I590" s="211"/>
      <c r="L590" s="208"/>
      <c r="M590" s="212"/>
      <c r="N590" s="213"/>
      <c r="O590" s="213"/>
      <c r="P590" s="213"/>
      <c r="Q590" s="213"/>
      <c r="R590" s="213"/>
      <c r="S590" s="213"/>
      <c r="T590" s="214"/>
      <c r="AT590" s="209" t="s">
        <v>134</v>
      </c>
      <c r="AU590" s="209" t="s">
        <v>88</v>
      </c>
      <c r="AV590" s="13" t="s">
        <v>26</v>
      </c>
      <c r="AW590" s="13" t="s">
        <v>135</v>
      </c>
      <c r="AX590" s="13" t="s">
        <v>79</v>
      </c>
      <c r="AY590" s="209" t="s">
        <v>126</v>
      </c>
    </row>
    <row r="591" spans="2:65" s="10" customFormat="1" ht="13.5">
      <c r="B591" s="180"/>
      <c r="D591" s="176" t="s">
        <v>134</v>
      </c>
      <c r="E591" s="181" t="s">
        <v>5</v>
      </c>
      <c r="F591" s="182" t="s">
        <v>862</v>
      </c>
      <c r="H591" s="183">
        <v>1798.23</v>
      </c>
      <c r="I591" s="184"/>
      <c r="L591" s="180"/>
      <c r="M591" s="185"/>
      <c r="N591" s="186"/>
      <c r="O591" s="186"/>
      <c r="P591" s="186"/>
      <c r="Q591" s="186"/>
      <c r="R591" s="186"/>
      <c r="S591" s="186"/>
      <c r="T591" s="187"/>
      <c r="AT591" s="181" t="s">
        <v>134</v>
      </c>
      <c r="AU591" s="181" t="s">
        <v>88</v>
      </c>
      <c r="AV591" s="10" t="s">
        <v>88</v>
      </c>
      <c r="AW591" s="10" t="s">
        <v>135</v>
      </c>
      <c r="AX591" s="10" t="s">
        <v>79</v>
      </c>
      <c r="AY591" s="181" t="s">
        <v>126</v>
      </c>
    </row>
    <row r="592" spans="2:65" s="11" customFormat="1" ht="13.5">
      <c r="B592" s="188"/>
      <c r="D592" s="176" t="s">
        <v>134</v>
      </c>
      <c r="E592" s="189" t="s">
        <v>5</v>
      </c>
      <c r="F592" s="190" t="s">
        <v>136</v>
      </c>
      <c r="H592" s="191">
        <v>1798.23</v>
      </c>
      <c r="I592" s="192"/>
      <c r="L592" s="188"/>
      <c r="M592" s="193"/>
      <c r="N592" s="194"/>
      <c r="O592" s="194"/>
      <c r="P592" s="194"/>
      <c r="Q592" s="194"/>
      <c r="R592" s="194"/>
      <c r="S592" s="194"/>
      <c r="T592" s="195"/>
      <c r="AT592" s="189" t="s">
        <v>134</v>
      </c>
      <c r="AU592" s="189" t="s">
        <v>88</v>
      </c>
      <c r="AV592" s="11" t="s">
        <v>125</v>
      </c>
      <c r="AW592" s="11" t="s">
        <v>135</v>
      </c>
      <c r="AX592" s="11" t="s">
        <v>26</v>
      </c>
      <c r="AY592" s="189" t="s">
        <v>126</v>
      </c>
    </row>
    <row r="593" spans="2:65" s="1" customFormat="1" ht="16.5" customHeight="1">
      <c r="B593" s="163"/>
      <c r="C593" s="164" t="s">
        <v>863</v>
      </c>
      <c r="D593" s="164" t="s">
        <v>127</v>
      </c>
      <c r="E593" s="165" t="s">
        <v>864</v>
      </c>
      <c r="F593" s="166" t="s">
        <v>865</v>
      </c>
      <c r="G593" s="167" t="s">
        <v>402</v>
      </c>
      <c r="H593" s="168">
        <v>128.44499999999999</v>
      </c>
      <c r="I593" s="169"/>
      <c r="J593" s="170">
        <f>ROUND(I593*H593,2)</f>
        <v>0</v>
      </c>
      <c r="K593" s="166" t="s">
        <v>194</v>
      </c>
      <c r="L593" s="40"/>
      <c r="M593" s="171" t="s">
        <v>5</v>
      </c>
      <c r="N593" s="172" t="s">
        <v>50</v>
      </c>
      <c r="O593" s="41"/>
      <c r="P593" s="173">
        <f>O593*H593</f>
        <v>0</v>
      </c>
      <c r="Q593" s="173">
        <v>0</v>
      </c>
      <c r="R593" s="173">
        <f>Q593*H593</f>
        <v>0</v>
      </c>
      <c r="S593" s="173">
        <v>0</v>
      </c>
      <c r="T593" s="174">
        <f>S593*H593</f>
        <v>0</v>
      </c>
      <c r="AR593" s="23" t="s">
        <v>125</v>
      </c>
      <c r="AT593" s="23" t="s">
        <v>127</v>
      </c>
      <c r="AU593" s="23" t="s">
        <v>88</v>
      </c>
      <c r="AY593" s="23" t="s">
        <v>126</v>
      </c>
      <c r="BE593" s="175">
        <f>IF(N593="základní",J593,0)</f>
        <v>0</v>
      </c>
      <c r="BF593" s="175">
        <f>IF(N593="snížená",J593,0)</f>
        <v>0</v>
      </c>
      <c r="BG593" s="175">
        <f>IF(N593="zákl. přenesená",J593,0)</f>
        <v>0</v>
      </c>
      <c r="BH593" s="175">
        <f>IF(N593="sníž. přenesená",J593,0)</f>
        <v>0</v>
      </c>
      <c r="BI593" s="175">
        <f>IF(N593="nulová",J593,0)</f>
        <v>0</v>
      </c>
      <c r="BJ593" s="23" t="s">
        <v>26</v>
      </c>
      <c r="BK593" s="175">
        <f>ROUND(I593*H593,2)</f>
        <v>0</v>
      </c>
      <c r="BL593" s="23" t="s">
        <v>125</v>
      </c>
      <c r="BM593" s="23" t="s">
        <v>866</v>
      </c>
    </row>
    <row r="594" spans="2:65" s="1" customFormat="1" ht="13.5">
      <c r="B594" s="40"/>
      <c r="D594" s="176" t="s">
        <v>132</v>
      </c>
      <c r="F594" s="177" t="s">
        <v>867</v>
      </c>
      <c r="I594" s="178"/>
      <c r="L594" s="40"/>
      <c r="M594" s="179"/>
      <c r="N594" s="41"/>
      <c r="O594" s="41"/>
      <c r="P594" s="41"/>
      <c r="Q594" s="41"/>
      <c r="R594" s="41"/>
      <c r="S594" s="41"/>
      <c r="T594" s="69"/>
      <c r="AT594" s="23" t="s">
        <v>132</v>
      </c>
      <c r="AU594" s="23" t="s">
        <v>88</v>
      </c>
    </row>
    <row r="595" spans="2:65" s="10" customFormat="1" ht="13.5">
      <c r="B595" s="180"/>
      <c r="D595" s="176" t="s">
        <v>134</v>
      </c>
      <c r="E595" s="181" t="s">
        <v>5</v>
      </c>
      <c r="F595" s="182" t="s">
        <v>868</v>
      </c>
      <c r="H595" s="183">
        <v>128.44499999999999</v>
      </c>
      <c r="I595" s="184"/>
      <c r="L595" s="180"/>
      <c r="M595" s="185"/>
      <c r="N595" s="186"/>
      <c r="O595" s="186"/>
      <c r="P595" s="186"/>
      <c r="Q595" s="186"/>
      <c r="R595" s="186"/>
      <c r="S595" s="186"/>
      <c r="T595" s="187"/>
      <c r="AT595" s="181" t="s">
        <v>134</v>
      </c>
      <c r="AU595" s="181" t="s">
        <v>88</v>
      </c>
      <c r="AV595" s="10" t="s">
        <v>88</v>
      </c>
      <c r="AW595" s="10" t="s">
        <v>135</v>
      </c>
      <c r="AX595" s="10" t="s">
        <v>79</v>
      </c>
      <c r="AY595" s="181" t="s">
        <v>126</v>
      </c>
    </row>
    <row r="596" spans="2:65" s="11" customFormat="1" ht="13.5">
      <c r="B596" s="188"/>
      <c r="D596" s="176" t="s">
        <v>134</v>
      </c>
      <c r="E596" s="189" t="s">
        <v>5</v>
      </c>
      <c r="F596" s="190" t="s">
        <v>136</v>
      </c>
      <c r="H596" s="191">
        <v>128.44499999999999</v>
      </c>
      <c r="I596" s="192"/>
      <c r="L596" s="188"/>
      <c r="M596" s="193"/>
      <c r="N596" s="194"/>
      <c r="O596" s="194"/>
      <c r="P596" s="194"/>
      <c r="Q596" s="194"/>
      <c r="R596" s="194"/>
      <c r="S596" s="194"/>
      <c r="T596" s="195"/>
      <c r="AT596" s="189" t="s">
        <v>134</v>
      </c>
      <c r="AU596" s="189" t="s">
        <v>88</v>
      </c>
      <c r="AV596" s="11" t="s">
        <v>125</v>
      </c>
      <c r="AW596" s="11" t="s">
        <v>135</v>
      </c>
      <c r="AX596" s="11" t="s">
        <v>26</v>
      </c>
      <c r="AY596" s="189" t="s">
        <v>126</v>
      </c>
    </row>
    <row r="597" spans="2:65" s="1" customFormat="1" ht="16.5" customHeight="1">
      <c r="B597" s="163"/>
      <c r="C597" s="164" t="s">
        <v>869</v>
      </c>
      <c r="D597" s="164" t="s">
        <v>127</v>
      </c>
      <c r="E597" s="165" t="s">
        <v>870</v>
      </c>
      <c r="F597" s="166" t="s">
        <v>871</v>
      </c>
      <c r="G597" s="167" t="s">
        <v>402</v>
      </c>
      <c r="H597" s="168">
        <v>63.08</v>
      </c>
      <c r="I597" s="169"/>
      <c r="J597" s="170">
        <f>ROUND(I597*H597,2)</f>
        <v>0</v>
      </c>
      <c r="K597" s="166" t="s">
        <v>194</v>
      </c>
      <c r="L597" s="40"/>
      <c r="M597" s="171" t="s">
        <v>5</v>
      </c>
      <c r="N597" s="172" t="s">
        <v>50</v>
      </c>
      <c r="O597" s="41"/>
      <c r="P597" s="173">
        <f>O597*H597</f>
        <v>0</v>
      </c>
      <c r="Q597" s="173">
        <v>0</v>
      </c>
      <c r="R597" s="173">
        <f>Q597*H597</f>
        <v>0</v>
      </c>
      <c r="S597" s="173">
        <v>0</v>
      </c>
      <c r="T597" s="174">
        <f>S597*H597</f>
        <v>0</v>
      </c>
      <c r="AR597" s="23" t="s">
        <v>125</v>
      </c>
      <c r="AT597" s="23" t="s">
        <v>127</v>
      </c>
      <c r="AU597" s="23" t="s">
        <v>88</v>
      </c>
      <c r="AY597" s="23" t="s">
        <v>126</v>
      </c>
      <c r="BE597" s="175">
        <f>IF(N597="základní",J597,0)</f>
        <v>0</v>
      </c>
      <c r="BF597" s="175">
        <f>IF(N597="snížená",J597,0)</f>
        <v>0</v>
      </c>
      <c r="BG597" s="175">
        <f>IF(N597="zákl. přenesená",J597,0)</f>
        <v>0</v>
      </c>
      <c r="BH597" s="175">
        <f>IF(N597="sníž. přenesená",J597,0)</f>
        <v>0</v>
      </c>
      <c r="BI597" s="175">
        <f>IF(N597="nulová",J597,0)</f>
        <v>0</v>
      </c>
      <c r="BJ597" s="23" t="s">
        <v>26</v>
      </c>
      <c r="BK597" s="175">
        <f>ROUND(I597*H597,2)</f>
        <v>0</v>
      </c>
      <c r="BL597" s="23" t="s">
        <v>125</v>
      </c>
      <c r="BM597" s="23" t="s">
        <v>872</v>
      </c>
    </row>
    <row r="598" spans="2:65" s="1" customFormat="1" ht="13.5">
      <c r="B598" s="40"/>
      <c r="D598" s="176" t="s">
        <v>132</v>
      </c>
      <c r="F598" s="177" t="s">
        <v>873</v>
      </c>
      <c r="I598" s="178"/>
      <c r="L598" s="40"/>
      <c r="M598" s="179"/>
      <c r="N598" s="41"/>
      <c r="O598" s="41"/>
      <c r="P598" s="41"/>
      <c r="Q598" s="41"/>
      <c r="R598" s="41"/>
      <c r="S598" s="41"/>
      <c r="T598" s="69"/>
      <c r="AT598" s="23" t="s">
        <v>132</v>
      </c>
      <c r="AU598" s="23" t="s">
        <v>88</v>
      </c>
    </row>
    <row r="599" spans="2:65" s="10" customFormat="1" ht="13.5">
      <c r="B599" s="180"/>
      <c r="D599" s="176" t="s">
        <v>134</v>
      </c>
      <c r="E599" s="181" t="s">
        <v>5</v>
      </c>
      <c r="F599" s="182" t="s">
        <v>874</v>
      </c>
      <c r="H599" s="183">
        <v>63.08</v>
      </c>
      <c r="I599" s="184"/>
      <c r="L599" s="180"/>
      <c r="M599" s="185"/>
      <c r="N599" s="186"/>
      <c r="O599" s="186"/>
      <c r="P599" s="186"/>
      <c r="Q599" s="186"/>
      <c r="R599" s="186"/>
      <c r="S599" s="186"/>
      <c r="T599" s="187"/>
      <c r="AT599" s="181" t="s">
        <v>134</v>
      </c>
      <c r="AU599" s="181" t="s">
        <v>88</v>
      </c>
      <c r="AV599" s="10" t="s">
        <v>88</v>
      </c>
      <c r="AW599" s="10" t="s">
        <v>135</v>
      </c>
      <c r="AX599" s="10" t="s">
        <v>79</v>
      </c>
      <c r="AY599" s="181" t="s">
        <v>126</v>
      </c>
    </row>
    <row r="600" spans="2:65" s="11" customFormat="1" ht="13.5">
      <c r="B600" s="188"/>
      <c r="D600" s="176" t="s">
        <v>134</v>
      </c>
      <c r="E600" s="189" t="s">
        <v>5</v>
      </c>
      <c r="F600" s="190" t="s">
        <v>136</v>
      </c>
      <c r="H600" s="191">
        <v>63.08</v>
      </c>
      <c r="I600" s="192"/>
      <c r="L600" s="188"/>
      <c r="M600" s="193"/>
      <c r="N600" s="194"/>
      <c r="O600" s="194"/>
      <c r="P600" s="194"/>
      <c r="Q600" s="194"/>
      <c r="R600" s="194"/>
      <c r="S600" s="194"/>
      <c r="T600" s="195"/>
      <c r="AT600" s="189" t="s">
        <v>134</v>
      </c>
      <c r="AU600" s="189" t="s">
        <v>88</v>
      </c>
      <c r="AV600" s="11" t="s">
        <v>125</v>
      </c>
      <c r="AW600" s="11" t="s">
        <v>135</v>
      </c>
      <c r="AX600" s="11" t="s">
        <v>26</v>
      </c>
      <c r="AY600" s="189" t="s">
        <v>126</v>
      </c>
    </row>
    <row r="601" spans="2:65" s="9" customFormat="1" ht="29.85" customHeight="1">
      <c r="B601" s="152"/>
      <c r="D601" s="153" t="s">
        <v>78</v>
      </c>
      <c r="E601" s="206" t="s">
        <v>875</v>
      </c>
      <c r="F601" s="206" t="s">
        <v>876</v>
      </c>
      <c r="I601" s="155"/>
      <c r="J601" s="207">
        <f>BK601</f>
        <v>0</v>
      </c>
      <c r="L601" s="152"/>
      <c r="M601" s="157"/>
      <c r="N601" s="158"/>
      <c r="O601" s="158"/>
      <c r="P601" s="159">
        <f>SUM(P602:P603)</f>
        <v>0</v>
      </c>
      <c r="Q601" s="158"/>
      <c r="R601" s="159">
        <f>SUM(R602:R603)</f>
        <v>0</v>
      </c>
      <c r="S601" s="158"/>
      <c r="T601" s="160">
        <f>SUM(T602:T603)</f>
        <v>0</v>
      </c>
      <c r="AR601" s="153" t="s">
        <v>26</v>
      </c>
      <c r="AT601" s="161" t="s">
        <v>78</v>
      </c>
      <c r="AU601" s="161" t="s">
        <v>26</v>
      </c>
      <c r="AY601" s="153" t="s">
        <v>126</v>
      </c>
      <c r="BK601" s="162">
        <f>SUM(BK602:BK603)</f>
        <v>0</v>
      </c>
    </row>
    <row r="602" spans="2:65" s="1" customFormat="1" ht="16.5" customHeight="1">
      <c r="B602" s="163"/>
      <c r="C602" s="164" t="s">
        <v>877</v>
      </c>
      <c r="D602" s="164" t="s">
        <v>127</v>
      </c>
      <c r="E602" s="165" t="s">
        <v>878</v>
      </c>
      <c r="F602" s="166" t="s">
        <v>879</v>
      </c>
      <c r="G602" s="167" t="s">
        <v>402</v>
      </c>
      <c r="H602" s="168">
        <v>159.96600000000001</v>
      </c>
      <c r="I602" s="169"/>
      <c r="J602" s="170">
        <f>ROUND(I602*H602,2)</f>
        <v>0</v>
      </c>
      <c r="K602" s="166" t="s">
        <v>194</v>
      </c>
      <c r="L602" s="40"/>
      <c r="M602" s="171" t="s">
        <v>5</v>
      </c>
      <c r="N602" s="172" t="s">
        <v>50</v>
      </c>
      <c r="O602" s="41"/>
      <c r="P602" s="173">
        <f>O602*H602</f>
        <v>0</v>
      </c>
      <c r="Q602" s="173">
        <v>0</v>
      </c>
      <c r="R602" s="173">
        <f>Q602*H602</f>
        <v>0</v>
      </c>
      <c r="S602" s="173">
        <v>0</v>
      </c>
      <c r="T602" s="174">
        <f>S602*H602</f>
        <v>0</v>
      </c>
      <c r="AR602" s="23" t="s">
        <v>125</v>
      </c>
      <c r="AT602" s="23" t="s">
        <v>127</v>
      </c>
      <c r="AU602" s="23" t="s">
        <v>88</v>
      </c>
      <c r="AY602" s="23" t="s">
        <v>126</v>
      </c>
      <c r="BE602" s="175">
        <f>IF(N602="základní",J602,0)</f>
        <v>0</v>
      </c>
      <c r="BF602" s="175">
        <f>IF(N602="snížená",J602,0)</f>
        <v>0</v>
      </c>
      <c r="BG602" s="175">
        <f>IF(N602="zákl. přenesená",J602,0)</f>
        <v>0</v>
      </c>
      <c r="BH602" s="175">
        <f>IF(N602="sníž. přenesená",J602,0)</f>
        <v>0</v>
      </c>
      <c r="BI602" s="175">
        <f>IF(N602="nulová",J602,0)</f>
        <v>0</v>
      </c>
      <c r="BJ602" s="23" t="s">
        <v>26</v>
      </c>
      <c r="BK602" s="175">
        <f>ROUND(I602*H602,2)</f>
        <v>0</v>
      </c>
      <c r="BL602" s="23" t="s">
        <v>125</v>
      </c>
      <c r="BM602" s="23" t="s">
        <v>880</v>
      </c>
    </row>
    <row r="603" spans="2:65" s="1" customFormat="1" ht="27">
      <c r="B603" s="40"/>
      <c r="D603" s="176" t="s">
        <v>132</v>
      </c>
      <c r="F603" s="177" t="s">
        <v>881</v>
      </c>
      <c r="I603" s="178"/>
      <c r="L603" s="40"/>
      <c r="M603" s="179"/>
      <c r="N603" s="41"/>
      <c r="O603" s="41"/>
      <c r="P603" s="41"/>
      <c r="Q603" s="41"/>
      <c r="R603" s="41"/>
      <c r="S603" s="41"/>
      <c r="T603" s="69"/>
      <c r="AT603" s="23" t="s">
        <v>132</v>
      </c>
      <c r="AU603" s="23" t="s">
        <v>88</v>
      </c>
    </row>
    <row r="604" spans="2:65" s="9" customFormat="1" ht="37.35" customHeight="1">
      <c r="B604" s="152"/>
      <c r="D604" s="153" t="s">
        <v>78</v>
      </c>
      <c r="E604" s="154" t="s">
        <v>275</v>
      </c>
      <c r="F604" s="154" t="s">
        <v>882</v>
      </c>
      <c r="I604" s="155"/>
      <c r="J604" s="156">
        <f>BK604</f>
        <v>0</v>
      </c>
      <c r="L604" s="152"/>
      <c r="M604" s="157"/>
      <c r="N604" s="158"/>
      <c r="O604" s="158"/>
      <c r="P604" s="159">
        <f>P605</f>
        <v>0</v>
      </c>
      <c r="Q604" s="158"/>
      <c r="R604" s="159">
        <f>R605</f>
        <v>3.4200000000000001E-2</v>
      </c>
      <c r="S604" s="158"/>
      <c r="T604" s="160">
        <f>T605</f>
        <v>0</v>
      </c>
      <c r="AR604" s="153" t="s">
        <v>143</v>
      </c>
      <c r="AT604" s="161" t="s">
        <v>78</v>
      </c>
      <c r="AU604" s="161" t="s">
        <v>79</v>
      </c>
      <c r="AY604" s="153" t="s">
        <v>126</v>
      </c>
      <c r="BK604" s="162">
        <f>BK605</f>
        <v>0</v>
      </c>
    </row>
    <row r="605" spans="2:65" s="9" customFormat="1" ht="19.899999999999999" customHeight="1">
      <c r="B605" s="152"/>
      <c r="D605" s="153" t="s">
        <v>78</v>
      </c>
      <c r="E605" s="206" t="s">
        <v>883</v>
      </c>
      <c r="F605" s="206" t="s">
        <v>884</v>
      </c>
      <c r="I605" s="155"/>
      <c r="J605" s="207">
        <f>BK605</f>
        <v>0</v>
      </c>
      <c r="L605" s="152"/>
      <c r="M605" s="157"/>
      <c r="N605" s="158"/>
      <c r="O605" s="158"/>
      <c r="P605" s="159">
        <f>SUM(P606:P622)</f>
        <v>0</v>
      </c>
      <c r="Q605" s="158"/>
      <c r="R605" s="159">
        <f>SUM(R606:R622)</f>
        <v>3.4200000000000001E-2</v>
      </c>
      <c r="S605" s="158"/>
      <c r="T605" s="160">
        <f>SUM(T606:T622)</f>
        <v>0</v>
      </c>
      <c r="AR605" s="153" t="s">
        <v>143</v>
      </c>
      <c r="AT605" s="161" t="s">
        <v>78</v>
      </c>
      <c r="AU605" s="161" t="s">
        <v>26</v>
      </c>
      <c r="AY605" s="153" t="s">
        <v>126</v>
      </c>
      <c r="BK605" s="162">
        <f>SUM(BK606:BK622)</f>
        <v>0</v>
      </c>
    </row>
    <row r="606" spans="2:65" s="1" customFormat="1" ht="16.5" customHeight="1">
      <c r="B606" s="163"/>
      <c r="C606" s="164" t="s">
        <v>885</v>
      </c>
      <c r="D606" s="164" t="s">
        <v>127</v>
      </c>
      <c r="E606" s="165" t="s">
        <v>886</v>
      </c>
      <c r="F606" s="166" t="s">
        <v>887</v>
      </c>
      <c r="G606" s="167" t="s">
        <v>252</v>
      </c>
      <c r="H606" s="168">
        <v>38</v>
      </c>
      <c r="I606" s="169"/>
      <c r="J606" s="170">
        <f>ROUND(I606*H606,2)</f>
        <v>0</v>
      </c>
      <c r="K606" s="166" t="s">
        <v>5</v>
      </c>
      <c r="L606" s="40"/>
      <c r="M606" s="171" t="s">
        <v>5</v>
      </c>
      <c r="N606" s="172" t="s">
        <v>50</v>
      </c>
      <c r="O606" s="41"/>
      <c r="P606" s="173">
        <f>O606*H606</f>
        <v>0</v>
      </c>
      <c r="Q606" s="173">
        <v>0</v>
      </c>
      <c r="R606" s="173">
        <f>Q606*H606</f>
        <v>0</v>
      </c>
      <c r="S606" s="173">
        <v>0</v>
      </c>
      <c r="T606" s="174">
        <f>S606*H606</f>
        <v>0</v>
      </c>
      <c r="AR606" s="23" t="s">
        <v>595</v>
      </c>
      <c r="AT606" s="23" t="s">
        <v>127</v>
      </c>
      <c r="AU606" s="23" t="s">
        <v>88</v>
      </c>
      <c r="AY606" s="23" t="s">
        <v>126</v>
      </c>
      <c r="BE606" s="175">
        <f>IF(N606="základní",J606,0)</f>
        <v>0</v>
      </c>
      <c r="BF606" s="175">
        <f>IF(N606="snížená",J606,0)</f>
        <v>0</v>
      </c>
      <c r="BG606" s="175">
        <f>IF(N606="zákl. přenesená",J606,0)</f>
        <v>0</v>
      </c>
      <c r="BH606" s="175">
        <f>IF(N606="sníž. přenesená",J606,0)</f>
        <v>0</v>
      </c>
      <c r="BI606" s="175">
        <f>IF(N606="nulová",J606,0)</f>
        <v>0</v>
      </c>
      <c r="BJ606" s="23" t="s">
        <v>26</v>
      </c>
      <c r="BK606" s="175">
        <f>ROUND(I606*H606,2)</f>
        <v>0</v>
      </c>
      <c r="BL606" s="23" t="s">
        <v>595</v>
      </c>
      <c r="BM606" s="23" t="s">
        <v>888</v>
      </c>
    </row>
    <row r="607" spans="2:65" s="1" customFormat="1" ht="13.5">
      <c r="B607" s="40"/>
      <c r="D607" s="176" t="s">
        <v>132</v>
      </c>
      <c r="F607" s="177" t="s">
        <v>889</v>
      </c>
      <c r="I607" s="178"/>
      <c r="L607" s="40"/>
      <c r="M607" s="179"/>
      <c r="N607" s="41"/>
      <c r="O607" s="41"/>
      <c r="P607" s="41"/>
      <c r="Q607" s="41"/>
      <c r="R607" s="41"/>
      <c r="S607" s="41"/>
      <c r="T607" s="69"/>
      <c r="AT607" s="23" t="s">
        <v>132</v>
      </c>
      <c r="AU607" s="23" t="s">
        <v>88</v>
      </c>
    </row>
    <row r="608" spans="2:65" s="10" customFormat="1" ht="13.5">
      <c r="B608" s="180"/>
      <c r="D608" s="176" t="s">
        <v>134</v>
      </c>
      <c r="E608" s="181" t="s">
        <v>5</v>
      </c>
      <c r="F608" s="182" t="s">
        <v>423</v>
      </c>
      <c r="H608" s="183">
        <v>38</v>
      </c>
      <c r="I608" s="184"/>
      <c r="L608" s="180"/>
      <c r="M608" s="185"/>
      <c r="N608" s="186"/>
      <c r="O608" s="186"/>
      <c r="P608" s="186"/>
      <c r="Q608" s="186"/>
      <c r="R608" s="186"/>
      <c r="S608" s="186"/>
      <c r="T608" s="187"/>
      <c r="AT608" s="181" t="s">
        <v>134</v>
      </c>
      <c r="AU608" s="181" t="s">
        <v>88</v>
      </c>
      <c r="AV608" s="10" t="s">
        <v>88</v>
      </c>
      <c r="AW608" s="10" t="s">
        <v>135</v>
      </c>
      <c r="AX608" s="10" t="s">
        <v>79</v>
      </c>
      <c r="AY608" s="181" t="s">
        <v>126</v>
      </c>
    </row>
    <row r="609" spans="2:65" s="11" customFormat="1" ht="13.5">
      <c r="B609" s="188"/>
      <c r="D609" s="176" t="s">
        <v>134</v>
      </c>
      <c r="E609" s="189" t="s">
        <v>5</v>
      </c>
      <c r="F609" s="190" t="s">
        <v>136</v>
      </c>
      <c r="H609" s="191">
        <v>38</v>
      </c>
      <c r="I609" s="192"/>
      <c r="L609" s="188"/>
      <c r="M609" s="193"/>
      <c r="N609" s="194"/>
      <c r="O609" s="194"/>
      <c r="P609" s="194"/>
      <c r="Q609" s="194"/>
      <c r="R609" s="194"/>
      <c r="S609" s="194"/>
      <c r="T609" s="195"/>
      <c r="AT609" s="189" t="s">
        <v>134</v>
      </c>
      <c r="AU609" s="189" t="s">
        <v>88</v>
      </c>
      <c r="AV609" s="11" t="s">
        <v>125</v>
      </c>
      <c r="AW609" s="11" t="s">
        <v>135</v>
      </c>
      <c r="AX609" s="11" t="s">
        <v>26</v>
      </c>
      <c r="AY609" s="189" t="s">
        <v>126</v>
      </c>
    </row>
    <row r="610" spans="2:65" s="1" customFormat="1" ht="25.5" customHeight="1">
      <c r="B610" s="163"/>
      <c r="C610" s="164" t="s">
        <v>890</v>
      </c>
      <c r="D610" s="164" t="s">
        <v>127</v>
      </c>
      <c r="E610" s="165" t="s">
        <v>891</v>
      </c>
      <c r="F610" s="166" t="s">
        <v>892</v>
      </c>
      <c r="G610" s="167" t="s">
        <v>252</v>
      </c>
      <c r="H610" s="168">
        <v>38</v>
      </c>
      <c r="I610" s="169"/>
      <c r="J610" s="170">
        <f>ROUND(I610*H610,2)</f>
        <v>0</v>
      </c>
      <c r="K610" s="166" t="s">
        <v>5</v>
      </c>
      <c r="L610" s="40"/>
      <c r="M610" s="171" t="s">
        <v>5</v>
      </c>
      <c r="N610" s="172" t="s">
        <v>50</v>
      </c>
      <c r="O610" s="41"/>
      <c r="P610" s="173">
        <f>O610*H610</f>
        <v>0</v>
      </c>
      <c r="Q610" s="173">
        <v>0</v>
      </c>
      <c r="R610" s="173">
        <f>Q610*H610</f>
        <v>0</v>
      </c>
      <c r="S610" s="173">
        <v>0</v>
      </c>
      <c r="T610" s="174">
        <f>S610*H610</f>
        <v>0</v>
      </c>
      <c r="AR610" s="23" t="s">
        <v>595</v>
      </c>
      <c r="AT610" s="23" t="s">
        <v>127</v>
      </c>
      <c r="AU610" s="23" t="s">
        <v>88</v>
      </c>
      <c r="AY610" s="23" t="s">
        <v>126</v>
      </c>
      <c r="BE610" s="175">
        <f>IF(N610="základní",J610,0)</f>
        <v>0</v>
      </c>
      <c r="BF610" s="175">
        <f>IF(N610="snížená",J610,0)</f>
        <v>0</v>
      </c>
      <c r="BG610" s="175">
        <f>IF(N610="zákl. přenesená",J610,0)</f>
        <v>0</v>
      </c>
      <c r="BH610" s="175">
        <f>IF(N610="sníž. přenesená",J610,0)</f>
        <v>0</v>
      </c>
      <c r="BI610" s="175">
        <f>IF(N610="nulová",J610,0)</f>
        <v>0</v>
      </c>
      <c r="BJ610" s="23" t="s">
        <v>26</v>
      </c>
      <c r="BK610" s="175">
        <f>ROUND(I610*H610,2)</f>
        <v>0</v>
      </c>
      <c r="BL610" s="23" t="s">
        <v>595</v>
      </c>
      <c r="BM610" s="23" t="s">
        <v>893</v>
      </c>
    </row>
    <row r="611" spans="2:65" s="1" customFormat="1" ht="27">
      <c r="B611" s="40"/>
      <c r="D611" s="176" t="s">
        <v>132</v>
      </c>
      <c r="F611" s="177" t="s">
        <v>894</v>
      </c>
      <c r="I611" s="178"/>
      <c r="L611" s="40"/>
      <c r="M611" s="179"/>
      <c r="N611" s="41"/>
      <c r="O611" s="41"/>
      <c r="P611" s="41"/>
      <c r="Q611" s="41"/>
      <c r="R611" s="41"/>
      <c r="S611" s="41"/>
      <c r="T611" s="69"/>
      <c r="AT611" s="23" t="s">
        <v>132</v>
      </c>
      <c r="AU611" s="23" t="s">
        <v>88</v>
      </c>
    </row>
    <row r="612" spans="2:65" s="10" customFormat="1" ht="13.5">
      <c r="B612" s="180"/>
      <c r="D612" s="176" t="s">
        <v>134</v>
      </c>
      <c r="E612" s="181" t="s">
        <v>5</v>
      </c>
      <c r="F612" s="182" t="s">
        <v>423</v>
      </c>
      <c r="H612" s="183">
        <v>38</v>
      </c>
      <c r="I612" s="184"/>
      <c r="L612" s="180"/>
      <c r="M612" s="185"/>
      <c r="N612" s="186"/>
      <c r="O612" s="186"/>
      <c r="P612" s="186"/>
      <c r="Q612" s="186"/>
      <c r="R612" s="186"/>
      <c r="S612" s="186"/>
      <c r="T612" s="187"/>
      <c r="AT612" s="181" t="s">
        <v>134</v>
      </c>
      <c r="AU612" s="181" t="s">
        <v>88</v>
      </c>
      <c r="AV612" s="10" t="s">
        <v>88</v>
      </c>
      <c r="AW612" s="10" t="s">
        <v>135</v>
      </c>
      <c r="AX612" s="10" t="s">
        <v>79</v>
      </c>
      <c r="AY612" s="181" t="s">
        <v>126</v>
      </c>
    </row>
    <row r="613" spans="2:65" s="11" customFormat="1" ht="13.5">
      <c r="B613" s="188"/>
      <c r="D613" s="176" t="s">
        <v>134</v>
      </c>
      <c r="E613" s="189" t="s">
        <v>5</v>
      </c>
      <c r="F613" s="190" t="s">
        <v>136</v>
      </c>
      <c r="H613" s="191">
        <v>38</v>
      </c>
      <c r="I613" s="192"/>
      <c r="L613" s="188"/>
      <c r="M613" s="193"/>
      <c r="N613" s="194"/>
      <c r="O613" s="194"/>
      <c r="P613" s="194"/>
      <c r="Q613" s="194"/>
      <c r="R613" s="194"/>
      <c r="S613" s="194"/>
      <c r="T613" s="195"/>
      <c r="AT613" s="189" t="s">
        <v>134</v>
      </c>
      <c r="AU613" s="189" t="s">
        <v>88</v>
      </c>
      <c r="AV613" s="11" t="s">
        <v>125</v>
      </c>
      <c r="AW613" s="11" t="s">
        <v>135</v>
      </c>
      <c r="AX613" s="11" t="s">
        <v>26</v>
      </c>
      <c r="AY613" s="189" t="s">
        <v>126</v>
      </c>
    </row>
    <row r="614" spans="2:65" s="1" customFormat="1" ht="38.25" customHeight="1">
      <c r="B614" s="163"/>
      <c r="C614" s="164" t="s">
        <v>895</v>
      </c>
      <c r="D614" s="164" t="s">
        <v>127</v>
      </c>
      <c r="E614" s="165" t="s">
        <v>896</v>
      </c>
      <c r="F614" s="166" t="s">
        <v>897</v>
      </c>
      <c r="G614" s="167" t="s">
        <v>252</v>
      </c>
      <c r="H614" s="168">
        <v>38</v>
      </c>
      <c r="I614" s="169"/>
      <c r="J614" s="170">
        <f>ROUND(I614*H614,2)</f>
        <v>0</v>
      </c>
      <c r="K614" s="166" t="s">
        <v>5</v>
      </c>
      <c r="L614" s="40"/>
      <c r="M614" s="171" t="s">
        <v>5</v>
      </c>
      <c r="N614" s="172" t="s">
        <v>50</v>
      </c>
      <c r="O614" s="41"/>
      <c r="P614" s="173">
        <f>O614*H614</f>
        <v>0</v>
      </c>
      <c r="Q614" s="173">
        <v>0</v>
      </c>
      <c r="R614" s="173">
        <f>Q614*H614</f>
        <v>0</v>
      </c>
      <c r="S614" s="173">
        <v>0</v>
      </c>
      <c r="T614" s="174">
        <f>S614*H614</f>
        <v>0</v>
      </c>
      <c r="AR614" s="23" t="s">
        <v>595</v>
      </c>
      <c r="AT614" s="23" t="s">
        <v>127</v>
      </c>
      <c r="AU614" s="23" t="s">
        <v>88</v>
      </c>
      <c r="AY614" s="23" t="s">
        <v>126</v>
      </c>
      <c r="BE614" s="175">
        <f>IF(N614="základní",J614,0)</f>
        <v>0</v>
      </c>
      <c r="BF614" s="175">
        <f>IF(N614="snížená",J614,0)</f>
        <v>0</v>
      </c>
      <c r="BG614" s="175">
        <f>IF(N614="zákl. přenesená",J614,0)</f>
        <v>0</v>
      </c>
      <c r="BH614" s="175">
        <f>IF(N614="sníž. přenesená",J614,0)</f>
        <v>0</v>
      </c>
      <c r="BI614" s="175">
        <f>IF(N614="nulová",J614,0)</f>
        <v>0</v>
      </c>
      <c r="BJ614" s="23" t="s">
        <v>26</v>
      </c>
      <c r="BK614" s="175">
        <f>ROUND(I614*H614,2)</f>
        <v>0</v>
      </c>
      <c r="BL614" s="23" t="s">
        <v>595</v>
      </c>
      <c r="BM614" s="23" t="s">
        <v>898</v>
      </c>
    </row>
    <row r="615" spans="2:65" s="1" customFormat="1" ht="27">
      <c r="B615" s="40"/>
      <c r="D615" s="176" t="s">
        <v>132</v>
      </c>
      <c r="F615" s="177" t="s">
        <v>899</v>
      </c>
      <c r="I615" s="178"/>
      <c r="L615" s="40"/>
      <c r="M615" s="179"/>
      <c r="N615" s="41"/>
      <c r="O615" s="41"/>
      <c r="P615" s="41"/>
      <c r="Q615" s="41"/>
      <c r="R615" s="41"/>
      <c r="S615" s="41"/>
      <c r="T615" s="69"/>
      <c r="AT615" s="23" t="s">
        <v>132</v>
      </c>
      <c r="AU615" s="23" t="s">
        <v>88</v>
      </c>
    </row>
    <row r="616" spans="2:65" s="10" customFormat="1" ht="13.5">
      <c r="B616" s="180"/>
      <c r="D616" s="176" t="s">
        <v>134</v>
      </c>
      <c r="E616" s="181" t="s">
        <v>5</v>
      </c>
      <c r="F616" s="182" t="s">
        <v>900</v>
      </c>
      <c r="H616" s="183">
        <v>38</v>
      </c>
      <c r="I616" s="184"/>
      <c r="L616" s="180"/>
      <c r="M616" s="185"/>
      <c r="N616" s="186"/>
      <c r="O616" s="186"/>
      <c r="P616" s="186"/>
      <c r="Q616" s="186"/>
      <c r="R616" s="186"/>
      <c r="S616" s="186"/>
      <c r="T616" s="187"/>
      <c r="AT616" s="181" t="s">
        <v>134</v>
      </c>
      <c r="AU616" s="181" t="s">
        <v>88</v>
      </c>
      <c r="AV616" s="10" t="s">
        <v>88</v>
      </c>
      <c r="AW616" s="10" t="s">
        <v>135</v>
      </c>
      <c r="AX616" s="10" t="s">
        <v>79</v>
      </c>
      <c r="AY616" s="181" t="s">
        <v>126</v>
      </c>
    </row>
    <row r="617" spans="2:65" s="11" customFormat="1" ht="13.5">
      <c r="B617" s="188"/>
      <c r="D617" s="176" t="s">
        <v>134</v>
      </c>
      <c r="E617" s="189" t="s">
        <v>5</v>
      </c>
      <c r="F617" s="190" t="s">
        <v>136</v>
      </c>
      <c r="H617" s="191">
        <v>38</v>
      </c>
      <c r="I617" s="192"/>
      <c r="L617" s="188"/>
      <c r="M617" s="193"/>
      <c r="N617" s="194"/>
      <c r="O617" s="194"/>
      <c r="P617" s="194"/>
      <c r="Q617" s="194"/>
      <c r="R617" s="194"/>
      <c r="S617" s="194"/>
      <c r="T617" s="195"/>
      <c r="AT617" s="189" t="s">
        <v>134</v>
      </c>
      <c r="AU617" s="189" t="s">
        <v>88</v>
      </c>
      <c r="AV617" s="11" t="s">
        <v>125</v>
      </c>
      <c r="AW617" s="11" t="s">
        <v>135</v>
      </c>
      <c r="AX617" s="11" t="s">
        <v>26</v>
      </c>
      <c r="AY617" s="189" t="s">
        <v>126</v>
      </c>
    </row>
    <row r="618" spans="2:65" s="1" customFormat="1" ht="16.5" customHeight="1">
      <c r="B618" s="163"/>
      <c r="C618" s="215" t="s">
        <v>901</v>
      </c>
      <c r="D618" s="215" t="s">
        <v>275</v>
      </c>
      <c r="E618" s="216" t="s">
        <v>902</v>
      </c>
      <c r="F618" s="217" t="s">
        <v>903</v>
      </c>
      <c r="G618" s="218" t="s">
        <v>252</v>
      </c>
      <c r="H618" s="219">
        <v>38</v>
      </c>
      <c r="I618" s="220"/>
      <c r="J618" s="221">
        <f>ROUND(I618*H618,2)</f>
        <v>0</v>
      </c>
      <c r="K618" s="217" t="s">
        <v>194</v>
      </c>
      <c r="L618" s="222"/>
      <c r="M618" s="223" t="s">
        <v>5</v>
      </c>
      <c r="N618" s="224" t="s">
        <v>50</v>
      </c>
      <c r="O618" s="41"/>
      <c r="P618" s="173">
        <f>O618*H618</f>
        <v>0</v>
      </c>
      <c r="Q618" s="173">
        <v>8.9999999999999998E-4</v>
      </c>
      <c r="R618" s="173">
        <f>Q618*H618</f>
        <v>3.4200000000000001E-2</v>
      </c>
      <c r="S618" s="173">
        <v>0</v>
      </c>
      <c r="T618" s="174">
        <f>S618*H618</f>
        <v>0</v>
      </c>
      <c r="AR618" s="23" t="s">
        <v>904</v>
      </c>
      <c r="AT618" s="23" t="s">
        <v>275</v>
      </c>
      <c r="AU618" s="23" t="s">
        <v>88</v>
      </c>
      <c r="AY618" s="23" t="s">
        <v>126</v>
      </c>
      <c r="BE618" s="175">
        <f>IF(N618="základní",J618,0)</f>
        <v>0</v>
      </c>
      <c r="BF618" s="175">
        <f>IF(N618="snížená",J618,0)</f>
        <v>0</v>
      </c>
      <c r="BG618" s="175">
        <f>IF(N618="zákl. přenesená",J618,0)</f>
        <v>0</v>
      </c>
      <c r="BH618" s="175">
        <f>IF(N618="sníž. přenesená",J618,0)</f>
        <v>0</v>
      </c>
      <c r="BI618" s="175">
        <f>IF(N618="nulová",J618,0)</f>
        <v>0</v>
      </c>
      <c r="BJ618" s="23" t="s">
        <v>26</v>
      </c>
      <c r="BK618" s="175">
        <f>ROUND(I618*H618,2)</f>
        <v>0</v>
      </c>
      <c r="BL618" s="23" t="s">
        <v>904</v>
      </c>
      <c r="BM618" s="23" t="s">
        <v>905</v>
      </c>
    </row>
    <row r="619" spans="2:65" s="1" customFormat="1" ht="27">
      <c r="B619" s="40"/>
      <c r="D619" s="176" t="s">
        <v>132</v>
      </c>
      <c r="F619" s="177" t="s">
        <v>906</v>
      </c>
      <c r="I619" s="178"/>
      <c r="L619" s="40"/>
      <c r="M619" s="179"/>
      <c r="N619" s="41"/>
      <c r="O619" s="41"/>
      <c r="P619" s="41"/>
      <c r="Q619" s="41"/>
      <c r="R619" s="41"/>
      <c r="S619" s="41"/>
      <c r="T619" s="69"/>
      <c r="AT619" s="23" t="s">
        <v>132</v>
      </c>
      <c r="AU619" s="23" t="s">
        <v>88</v>
      </c>
    </row>
    <row r="620" spans="2:65" s="1" customFormat="1" ht="27">
      <c r="B620" s="40"/>
      <c r="D620" s="176" t="s">
        <v>427</v>
      </c>
      <c r="F620" s="225" t="s">
        <v>907</v>
      </c>
      <c r="I620" s="178"/>
      <c r="L620" s="40"/>
      <c r="M620" s="179"/>
      <c r="N620" s="41"/>
      <c r="O620" s="41"/>
      <c r="P620" s="41"/>
      <c r="Q620" s="41"/>
      <c r="R620" s="41"/>
      <c r="S620" s="41"/>
      <c r="T620" s="69"/>
      <c r="AT620" s="23" t="s">
        <v>427</v>
      </c>
      <c r="AU620" s="23" t="s">
        <v>88</v>
      </c>
    </row>
    <row r="621" spans="2:65" s="10" customFormat="1" ht="13.5">
      <c r="B621" s="180"/>
      <c r="D621" s="176" t="s">
        <v>134</v>
      </c>
      <c r="E621" s="181" t="s">
        <v>5</v>
      </c>
      <c r="F621" s="182" t="s">
        <v>908</v>
      </c>
      <c r="H621" s="183">
        <v>38</v>
      </c>
      <c r="I621" s="184"/>
      <c r="L621" s="180"/>
      <c r="M621" s="185"/>
      <c r="N621" s="186"/>
      <c r="O621" s="186"/>
      <c r="P621" s="186"/>
      <c r="Q621" s="186"/>
      <c r="R621" s="186"/>
      <c r="S621" s="186"/>
      <c r="T621" s="187"/>
      <c r="AT621" s="181" t="s">
        <v>134</v>
      </c>
      <c r="AU621" s="181" t="s">
        <v>88</v>
      </c>
      <c r="AV621" s="10" t="s">
        <v>88</v>
      </c>
      <c r="AW621" s="10" t="s">
        <v>135</v>
      </c>
      <c r="AX621" s="10" t="s">
        <v>79</v>
      </c>
      <c r="AY621" s="181" t="s">
        <v>126</v>
      </c>
    </row>
    <row r="622" spans="2:65" s="11" customFormat="1" ht="13.5">
      <c r="B622" s="188"/>
      <c r="D622" s="176" t="s">
        <v>134</v>
      </c>
      <c r="E622" s="189" t="s">
        <v>5</v>
      </c>
      <c r="F622" s="190" t="s">
        <v>136</v>
      </c>
      <c r="H622" s="191">
        <v>38</v>
      </c>
      <c r="I622" s="192"/>
      <c r="L622" s="188"/>
      <c r="M622" s="196"/>
      <c r="N622" s="197"/>
      <c r="O622" s="197"/>
      <c r="P622" s="197"/>
      <c r="Q622" s="197"/>
      <c r="R622" s="197"/>
      <c r="S622" s="197"/>
      <c r="T622" s="198"/>
      <c r="AT622" s="189" t="s">
        <v>134</v>
      </c>
      <c r="AU622" s="189" t="s">
        <v>88</v>
      </c>
      <c r="AV622" s="11" t="s">
        <v>125</v>
      </c>
      <c r="AW622" s="11" t="s">
        <v>135</v>
      </c>
      <c r="AX622" s="11" t="s">
        <v>26</v>
      </c>
      <c r="AY622" s="189" t="s">
        <v>126</v>
      </c>
    </row>
    <row r="623" spans="2:65" s="1" customFormat="1" ht="6.95" customHeight="1">
      <c r="B623" s="55"/>
      <c r="C623" s="56"/>
      <c r="D623" s="56"/>
      <c r="E623" s="56"/>
      <c r="F623" s="56"/>
      <c r="G623" s="56"/>
      <c r="H623" s="56"/>
      <c r="I623" s="126"/>
      <c r="J623" s="56"/>
      <c r="K623" s="56"/>
      <c r="L623" s="40"/>
    </row>
  </sheetData>
  <autoFilter ref="C86:K622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ht="37.5" customHeight="1"/>
    <row r="2" spans="2:1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4" customFormat="1" ht="45" customHeight="1">
      <c r="B3" s="230"/>
      <c r="C3" s="353" t="s">
        <v>909</v>
      </c>
      <c r="D3" s="353"/>
      <c r="E3" s="353"/>
      <c r="F3" s="353"/>
      <c r="G3" s="353"/>
      <c r="H3" s="353"/>
      <c r="I3" s="353"/>
      <c r="J3" s="353"/>
      <c r="K3" s="231"/>
    </row>
    <row r="4" spans="2:11" ht="25.5" customHeight="1">
      <c r="B4" s="232"/>
      <c r="C4" s="357" t="s">
        <v>910</v>
      </c>
      <c r="D4" s="357"/>
      <c r="E4" s="357"/>
      <c r="F4" s="357"/>
      <c r="G4" s="357"/>
      <c r="H4" s="357"/>
      <c r="I4" s="357"/>
      <c r="J4" s="357"/>
      <c r="K4" s="233"/>
    </row>
    <row r="5" spans="2:1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ht="15" customHeight="1">
      <c r="B6" s="232"/>
      <c r="C6" s="356" t="s">
        <v>911</v>
      </c>
      <c r="D6" s="356"/>
      <c r="E6" s="356"/>
      <c r="F6" s="356"/>
      <c r="G6" s="356"/>
      <c r="H6" s="356"/>
      <c r="I6" s="356"/>
      <c r="J6" s="356"/>
      <c r="K6" s="233"/>
    </row>
    <row r="7" spans="2:11" ht="15" customHeight="1">
      <c r="B7" s="236"/>
      <c r="C7" s="356" t="s">
        <v>912</v>
      </c>
      <c r="D7" s="356"/>
      <c r="E7" s="356"/>
      <c r="F7" s="356"/>
      <c r="G7" s="356"/>
      <c r="H7" s="356"/>
      <c r="I7" s="356"/>
      <c r="J7" s="356"/>
      <c r="K7" s="233"/>
    </row>
    <row r="8" spans="2:1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ht="15" customHeight="1">
      <c r="B9" s="236"/>
      <c r="C9" s="356" t="s">
        <v>913</v>
      </c>
      <c r="D9" s="356"/>
      <c r="E9" s="356"/>
      <c r="F9" s="356"/>
      <c r="G9" s="356"/>
      <c r="H9" s="356"/>
      <c r="I9" s="356"/>
      <c r="J9" s="356"/>
      <c r="K9" s="233"/>
    </row>
    <row r="10" spans="2:11" ht="15" customHeight="1">
      <c r="B10" s="236"/>
      <c r="C10" s="235"/>
      <c r="D10" s="356" t="s">
        <v>914</v>
      </c>
      <c r="E10" s="356"/>
      <c r="F10" s="356"/>
      <c r="G10" s="356"/>
      <c r="H10" s="356"/>
      <c r="I10" s="356"/>
      <c r="J10" s="356"/>
      <c r="K10" s="233"/>
    </row>
    <row r="11" spans="2:11" ht="15" customHeight="1">
      <c r="B11" s="236"/>
      <c r="C11" s="237"/>
      <c r="D11" s="356" t="s">
        <v>915</v>
      </c>
      <c r="E11" s="356"/>
      <c r="F11" s="356"/>
      <c r="G11" s="356"/>
      <c r="H11" s="356"/>
      <c r="I11" s="356"/>
      <c r="J11" s="356"/>
      <c r="K11" s="233"/>
    </row>
    <row r="12" spans="2:11" ht="12.75" customHeight="1">
      <c r="B12" s="236"/>
      <c r="C12" s="237"/>
      <c r="D12" s="237"/>
      <c r="E12" s="237"/>
      <c r="F12" s="237"/>
      <c r="G12" s="237"/>
      <c r="H12" s="237"/>
      <c r="I12" s="237"/>
      <c r="J12" s="237"/>
      <c r="K12" s="233"/>
    </row>
    <row r="13" spans="2:11" ht="15" customHeight="1">
      <c r="B13" s="236"/>
      <c r="C13" s="237"/>
      <c r="D13" s="356" t="s">
        <v>916</v>
      </c>
      <c r="E13" s="356"/>
      <c r="F13" s="356"/>
      <c r="G13" s="356"/>
      <c r="H13" s="356"/>
      <c r="I13" s="356"/>
      <c r="J13" s="356"/>
      <c r="K13" s="233"/>
    </row>
    <row r="14" spans="2:11" ht="15" customHeight="1">
      <c r="B14" s="236"/>
      <c r="C14" s="237"/>
      <c r="D14" s="356" t="s">
        <v>917</v>
      </c>
      <c r="E14" s="356"/>
      <c r="F14" s="356"/>
      <c r="G14" s="356"/>
      <c r="H14" s="356"/>
      <c r="I14" s="356"/>
      <c r="J14" s="356"/>
      <c r="K14" s="233"/>
    </row>
    <row r="15" spans="2:11" ht="15" customHeight="1">
      <c r="B15" s="236"/>
      <c r="C15" s="237"/>
      <c r="D15" s="356" t="s">
        <v>918</v>
      </c>
      <c r="E15" s="356"/>
      <c r="F15" s="356"/>
      <c r="G15" s="356"/>
      <c r="H15" s="356"/>
      <c r="I15" s="356"/>
      <c r="J15" s="356"/>
      <c r="K15" s="233"/>
    </row>
    <row r="16" spans="2:11" ht="15" customHeight="1">
      <c r="B16" s="236"/>
      <c r="C16" s="237"/>
      <c r="D16" s="237"/>
      <c r="E16" s="238" t="s">
        <v>86</v>
      </c>
      <c r="F16" s="356" t="s">
        <v>919</v>
      </c>
      <c r="G16" s="356"/>
      <c r="H16" s="356"/>
      <c r="I16" s="356"/>
      <c r="J16" s="356"/>
      <c r="K16" s="233"/>
    </row>
    <row r="17" spans="2:11" ht="15" customHeight="1">
      <c r="B17" s="236"/>
      <c r="C17" s="237"/>
      <c r="D17" s="237"/>
      <c r="E17" s="238" t="s">
        <v>920</v>
      </c>
      <c r="F17" s="356" t="s">
        <v>921</v>
      </c>
      <c r="G17" s="356"/>
      <c r="H17" s="356"/>
      <c r="I17" s="356"/>
      <c r="J17" s="356"/>
      <c r="K17" s="233"/>
    </row>
    <row r="18" spans="2:11" ht="15" customHeight="1">
      <c r="B18" s="236"/>
      <c r="C18" s="237"/>
      <c r="D18" s="237"/>
      <c r="E18" s="238" t="s">
        <v>922</v>
      </c>
      <c r="F18" s="356" t="s">
        <v>923</v>
      </c>
      <c r="G18" s="356"/>
      <c r="H18" s="356"/>
      <c r="I18" s="356"/>
      <c r="J18" s="356"/>
      <c r="K18" s="233"/>
    </row>
    <row r="19" spans="2:11" ht="15" customHeight="1">
      <c r="B19" s="236"/>
      <c r="C19" s="237"/>
      <c r="D19" s="237"/>
      <c r="E19" s="238" t="s">
        <v>924</v>
      </c>
      <c r="F19" s="356" t="s">
        <v>85</v>
      </c>
      <c r="G19" s="356"/>
      <c r="H19" s="356"/>
      <c r="I19" s="356"/>
      <c r="J19" s="356"/>
      <c r="K19" s="233"/>
    </row>
    <row r="20" spans="2:11" ht="15" customHeight="1">
      <c r="B20" s="236"/>
      <c r="C20" s="237"/>
      <c r="D20" s="237"/>
      <c r="E20" s="238" t="s">
        <v>925</v>
      </c>
      <c r="F20" s="356" t="s">
        <v>926</v>
      </c>
      <c r="G20" s="356"/>
      <c r="H20" s="356"/>
      <c r="I20" s="356"/>
      <c r="J20" s="356"/>
      <c r="K20" s="233"/>
    </row>
    <row r="21" spans="2:11" ht="15" customHeight="1">
      <c r="B21" s="236"/>
      <c r="C21" s="237"/>
      <c r="D21" s="237"/>
      <c r="E21" s="238" t="s">
        <v>927</v>
      </c>
      <c r="F21" s="356" t="s">
        <v>928</v>
      </c>
      <c r="G21" s="356"/>
      <c r="H21" s="356"/>
      <c r="I21" s="356"/>
      <c r="J21" s="356"/>
      <c r="K21" s="233"/>
    </row>
    <row r="22" spans="2:11" ht="12.75" customHeight="1">
      <c r="B22" s="236"/>
      <c r="C22" s="237"/>
      <c r="D22" s="237"/>
      <c r="E22" s="237"/>
      <c r="F22" s="237"/>
      <c r="G22" s="237"/>
      <c r="H22" s="237"/>
      <c r="I22" s="237"/>
      <c r="J22" s="237"/>
      <c r="K22" s="233"/>
    </row>
    <row r="23" spans="2:11" ht="15" customHeight="1">
      <c r="B23" s="236"/>
      <c r="C23" s="356" t="s">
        <v>929</v>
      </c>
      <c r="D23" s="356"/>
      <c r="E23" s="356"/>
      <c r="F23" s="356"/>
      <c r="G23" s="356"/>
      <c r="H23" s="356"/>
      <c r="I23" s="356"/>
      <c r="J23" s="356"/>
      <c r="K23" s="233"/>
    </row>
    <row r="24" spans="2:11" ht="15" customHeight="1">
      <c r="B24" s="236"/>
      <c r="C24" s="356" t="s">
        <v>930</v>
      </c>
      <c r="D24" s="356"/>
      <c r="E24" s="356"/>
      <c r="F24" s="356"/>
      <c r="G24" s="356"/>
      <c r="H24" s="356"/>
      <c r="I24" s="356"/>
      <c r="J24" s="356"/>
      <c r="K24" s="233"/>
    </row>
    <row r="25" spans="2:11" ht="15" customHeight="1">
      <c r="B25" s="236"/>
      <c r="C25" s="235"/>
      <c r="D25" s="356" t="s">
        <v>931</v>
      </c>
      <c r="E25" s="356"/>
      <c r="F25" s="356"/>
      <c r="G25" s="356"/>
      <c r="H25" s="356"/>
      <c r="I25" s="356"/>
      <c r="J25" s="356"/>
      <c r="K25" s="233"/>
    </row>
    <row r="26" spans="2:11" ht="15" customHeight="1">
      <c r="B26" s="236"/>
      <c r="C26" s="237"/>
      <c r="D26" s="356" t="s">
        <v>932</v>
      </c>
      <c r="E26" s="356"/>
      <c r="F26" s="356"/>
      <c r="G26" s="356"/>
      <c r="H26" s="356"/>
      <c r="I26" s="356"/>
      <c r="J26" s="356"/>
      <c r="K26" s="233"/>
    </row>
    <row r="27" spans="2:11" ht="12.75" customHeight="1">
      <c r="B27" s="236"/>
      <c r="C27" s="237"/>
      <c r="D27" s="237"/>
      <c r="E27" s="237"/>
      <c r="F27" s="237"/>
      <c r="G27" s="237"/>
      <c r="H27" s="237"/>
      <c r="I27" s="237"/>
      <c r="J27" s="237"/>
      <c r="K27" s="233"/>
    </row>
    <row r="28" spans="2:11" ht="15" customHeight="1">
      <c r="B28" s="236"/>
      <c r="C28" s="237"/>
      <c r="D28" s="356" t="s">
        <v>933</v>
      </c>
      <c r="E28" s="356"/>
      <c r="F28" s="356"/>
      <c r="G28" s="356"/>
      <c r="H28" s="356"/>
      <c r="I28" s="356"/>
      <c r="J28" s="356"/>
      <c r="K28" s="233"/>
    </row>
    <row r="29" spans="2:11" ht="15" customHeight="1">
      <c r="B29" s="236"/>
      <c r="C29" s="237"/>
      <c r="D29" s="356" t="s">
        <v>934</v>
      </c>
      <c r="E29" s="356"/>
      <c r="F29" s="356"/>
      <c r="G29" s="356"/>
      <c r="H29" s="356"/>
      <c r="I29" s="356"/>
      <c r="J29" s="356"/>
      <c r="K29" s="233"/>
    </row>
    <row r="30" spans="2:11" ht="12.75" customHeight="1">
      <c r="B30" s="236"/>
      <c r="C30" s="237"/>
      <c r="D30" s="237"/>
      <c r="E30" s="237"/>
      <c r="F30" s="237"/>
      <c r="G30" s="237"/>
      <c r="H30" s="237"/>
      <c r="I30" s="237"/>
      <c r="J30" s="237"/>
      <c r="K30" s="233"/>
    </row>
    <row r="31" spans="2:11" ht="15" customHeight="1">
      <c r="B31" s="236"/>
      <c r="C31" s="237"/>
      <c r="D31" s="356" t="s">
        <v>935</v>
      </c>
      <c r="E31" s="356"/>
      <c r="F31" s="356"/>
      <c r="G31" s="356"/>
      <c r="H31" s="356"/>
      <c r="I31" s="356"/>
      <c r="J31" s="356"/>
      <c r="K31" s="233"/>
    </row>
    <row r="32" spans="2:11" ht="15" customHeight="1">
      <c r="B32" s="236"/>
      <c r="C32" s="237"/>
      <c r="D32" s="356" t="s">
        <v>936</v>
      </c>
      <c r="E32" s="356"/>
      <c r="F32" s="356"/>
      <c r="G32" s="356"/>
      <c r="H32" s="356"/>
      <c r="I32" s="356"/>
      <c r="J32" s="356"/>
      <c r="K32" s="233"/>
    </row>
    <row r="33" spans="2:11" ht="15" customHeight="1">
      <c r="B33" s="236"/>
      <c r="C33" s="237"/>
      <c r="D33" s="356" t="s">
        <v>937</v>
      </c>
      <c r="E33" s="356"/>
      <c r="F33" s="356"/>
      <c r="G33" s="356"/>
      <c r="H33" s="356"/>
      <c r="I33" s="356"/>
      <c r="J33" s="356"/>
      <c r="K33" s="233"/>
    </row>
    <row r="34" spans="2:11" ht="15" customHeight="1">
      <c r="B34" s="236"/>
      <c r="C34" s="237"/>
      <c r="D34" s="235"/>
      <c r="E34" s="239" t="s">
        <v>110</v>
      </c>
      <c r="F34" s="235"/>
      <c r="G34" s="356" t="s">
        <v>938</v>
      </c>
      <c r="H34" s="356"/>
      <c r="I34" s="356"/>
      <c r="J34" s="356"/>
      <c r="K34" s="233"/>
    </row>
    <row r="35" spans="2:11" ht="30.75" customHeight="1">
      <c r="B35" s="236"/>
      <c r="C35" s="237"/>
      <c r="D35" s="235"/>
      <c r="E35" s="239" t="s">
        <v>939</v>
      </c>
      <c r="F35" s="235"/>
      <c r="G35" s="356" t="s">
        <v>940</v>
      </c>
      <c r="H35" s="356"/>
      <c r="I35" s="356"/>
      <c r="J35" s="356"/>
      <c r="K35" s="233"/>
    </row>
    <row r="36" spans="2:11" ht="15" customHeight="1">
      <c r="B36" s="236"/>
      <c r="C36" s="237"/>
      <c r="D36" s="235"/>
      <c r="E36" s="239" t="s">
        <v>60</v>
      </c>
      <c r="F36" s="235"/>
      <c r="G36" s="356" t="s">
        <v>941</v>
      </c>
      <c r="H36" s="356"/>
      <c r="I36" s="356"/>
      <c r="J36" s="356"/>
      <c r="K36" s="233"/>
    </row>
    <row r="37" spans="2:11" ht="15" customHeight="1">
      <c r="B37" s="236"/>
      <c r="C37" s="237"/>
      <c r="D37" s="235"/>
      <c r="E37" s="239" t="s">
        <v>111</v>
      </c>
      <c r="F37" s="235"/>
      <c r="G37" s="356" t="s">
        <v>942</v>
      </c>
      <c r="H37" s="356"/>
      <c r="I37" s="356"/>
      <c r="J37" s="356"/>
      <c r="K37" s="233"/>
    </row>
    <row r="38" spans="2:11" ht="15" customHeight="1">
      <c r="B38" s="236"/>
      <c r="C38" s="237"/>
      <c r="D38" s="235"/>
      <c r="E38" s="239" t="s">
        <v>112</v>
      </c>
      <c r="F38" s="235"/>
      <c r="G38" s="356" t="s">
        <v>943</v>
      </c>
      <c r="H38" s="356"/>
      <c r="I38" s="356"/>
      <c r="J38" s="356"/>
      <c r="K38" s="233"/>
    </row>
    <row r="39" spans="2:11" ht="15" customHeight="1">
      <c r="B39" s="236"/>
      <c r="C39" s="237"/>
      <c r="D39" s="235"/>
      <c r="E39" s="239" t="s">
        <v>113</v>
      </c>
      <c r="F39" s="235"/>
      <c r="G39" s="356" t="s">
        <v>944</v>
      </c>
      <c r="H39" s="356"/>
      <c r="I39" s="356"/>
      <c r="J39" s="356"/>
      <c r="K39" s="233"/>
    </row>
    <row r="40" spans="2:11" ht="15" customHeight="1">
      <c r="B40" s="236"/>
      <c r="C40" s="237"/>
      <c r="D40" s="235"/>
      <c r="E40" s="239" t="s">
        <v>945</v>
      </c>
      <c r="F40" s="235"/>
      <c r="G40" s="356" t="s">
        <v>946</v>
      </c>
      <c r="H40" s="356"/>
      <c r="I40" s="356"/>
      <c r="J40" s="356"/>
      <c r="K40" s="233"/>
    </row>
    <row r="41" spans="2:11" ht="15" customHeight="1">
      <c r="B41" s="236"/>
      <c r="C41" s="237"/>
      <c r="D41" s="235"/>
      <c r="E41" s="239"/>
      <c r="F41" s="235"/>
      <c r="G41" s="356" t="s">
        <v>947</v>
      </c>
      <c r="H41" s="356"/>
      <c r="I41" s="356"/>
      <c r="J41" s="356"/>
      <c r="K41" s="233"/>
    </row>
    <row r="42" spans="2:11" ht="15" customHeight="1">
      <c r="B42" s="236"/>
      <c r="C42" s="237"/>
      <c r="D42" s="235"/>
      <c r="E42" s="239" t="s">
        <v>948</v>
      </c>
      <c r="F42" s="235"/>
      <c r="G42" s="356" t="s">
        <v>949</v>
      </c>
      <c r="H42" s="356"/>
      <c r="I42" s="356"/>
      <c r="J42" s="356"/>
      <c r="K42" s="233"/>
    </row>
    <row r="43" spans="2:11" ht="15" customHeight="1">
      <c r="B43" s="236"/>
      <c r="C43" s="237"/>
      <c r="D43" s="235"/>
      <c r="E43" s="239" t="s">
        <v>115</v>
      </c>
      <c r="F43" s="235"/>
      <c r="G43" s="356" t="s">
        <v>950</v>
      </c>
      <c r="H43" s="356"/>
      <c r="I43" s="356"/>
      <c r="J43" s="356"/>
      <c r="K43" s="233"/>
    </row>
    <row r="44" spans="2:11" ht="12.75" customHeight="1">
      <c r="B44" s="236"/>
      <c r="C44" s="237"/>
      <c r="D44" s="235"/>
      <c r="E44" s="235"/>
      <c r="F44" s="235"/>
      <c r="G44" s="235"/>
      <c r="H44" s="235"/>
      <c r="I44" s="235"/>
      <c r="J44" s="235"/>
      <c r="K44" s="233"/>
    </row>
    <row r="45" spans="2:11" ht="15" customHeight="1">
      <c r="B45" s="236"/>
      <c r="C45" s="237"/>
      <c r="D45" s="356" t="s">
        <v>951</v>
      </c>
      <c r="E45" s="356"/>
      <c r="F45" s="356"/>
      <c r="G45" s="356"/>
      <c r="H45" s="356"/>
      <c r="I45" s="356"/>
      <c r="J45" s="356"/>
      <c r="K45" s="233"/>
    </row>
    <row r="46" spans="2:11" ht="15" customHeight="1">
      <c r="B46" s="236"/>
      <c r="C46" s="237"/>
      <c r="D46" s="237"/>
      <c r="E46" s="356" t="s">
        <v>952</v>
      </c>
      <c r="F46" s="356"/>
      <c r="G46" s="356"/>
      <c r="H46" s="356"/>
      <c r="I46" s="356"/>
      <c r="J46" s="356"/>
      <c r="K46" s="233"/>
    </row>
    <row r="47" spans="2:11" ht="15" customHeight="1">
      <c r="B47" s="236"/>
      <c r="C47" s="237"/>
      <c r="D47" s="237"/>
      <c r="E47" s="356" t="s">
        <v>953</v>
      </c>
      <c r="F47" s="356"/>
      <c r="G47" s="356"/>
      <c r="H47" s="356"/>
      <c r="I47" s="356"/>
      <c r="J47" s="356"/>
      <c r="K47" s="233"/>
    </row>
    <row r="48" spans="2:11" ht="15" customHeight="1">
      <c r="B48" s="236"/>
      <c r="C48" s="237"/>
      <c r="D48" s="237"/>
      <c r="E48" s="356" t="s">
        <v>954</v>
      </c>
      <c r="F48" s="356"/>
      <c r="G48" s="356"/>
      <c r="H48" s="356"/>
      <c r="I48" s="356"/>
      <c r="J48" s="356"/>
      <c r="K48" s="233"/>
    </row>
    <row r="49" spans="2:11" ht="15" customHeight="1">
      <c r="B49" s="236"/>
      <c r="C49" s="237"/>
      <c r="D49" s="356" t="s">
        <v>955</v>
      </c>
      <c r="E49" s="356"/>
      <c r="F49" s="356"/>
      <c r="G49" s="356"/>
      <c r="H49" s="356"/>
      <c r="I49" s="356"/>
      <c r="J49" s="356"/>
      <c r="K49" s="233"/>
    </row>
    <row r="50" spans="2:11" ht="25.5" customHeight="1">
      <c r="B50" s="232"/>
      <c r="C50" s="357" t="s">
        <v>956</v>
      </c>
      <c r="D50" s="357"/>
      <c r="E50" s="357"/>
      <c r="F50" s="357"/>
      <c r="G50" s="357"/>
      <c r="H50" s="357"/>
      <c r="I50" s="357"/>
      <c r="J50" s="357"/>
      <c r="K50" s="233"/>
    </row>
    <row r="51" spans="2:11" ht="5.25" customHeight="1">
      <c r="B51" s="232"/>
      <c r="C51" s="234"/>
      <c r="D51" s="234"/>
      <c r="E51" s="234"/>
      <c r="F51" s="234"/>
      <c r="G51" s="234"/>
      <c r="H51" s="234"/>
      <c r="I51" s="234"/>
      <c r="J51" s="234"/>
      <c r="K51" s="233"/>
    </row>
    <row r="52" spans="2:11" ht="15" customHeight="1">
      <c r="B52" s="232"/>
      <c r="C52" s="356" t="s">
        <v>957</v>
      </c>
      <c r="D52" s="356"/>
      <c r="E52" s="356"/>
      <c r="F52" s="356"/>
      <c r="G52" s="356"/>
      <c r="H52" s="356"/>
      <c r="I52" s="356"/>
      <c r="J52" s="356"/>
      <c r="K52" s="233"/>
    </row>
    <row r="53" spans="2:11" ht="15" customHeight="1">
      <c r="B53" s="232"/>
      <c r="C53" s="356" t="s">
        <v>958</v>
      </c>
      <c r="D53" s="356"/>
      <c r="E53" s="356"/>
      <c r="F53" s="356"/>
      <c r="G53" s="356"/>
      <c r="H53" s="356"/>
      <c r="I53" s="356"/>
      <c r="J53" s="356"/>
      <c r="K53" s="233"/>
    </row>
    <row r="54" spans="2:11" ht="12.75" customHeight="1">
      <c r="B54" s="232"/>
      <c r="C54" s="235"/>
      <c r="D54" s="235"/>
      <c r="E54" s="235"/>
      <c r="F54" s="235"/>
      <c r="G54" s="235"/>
      <c r="H54" s="235"/>
      <c r="I54" s="235"/>
      <c r="J54" s="235"/>
      <c r="K54" s="233"/>
    </row>
    <row r="55" spans="2:11" ht="15" customHeight="1">
      <c r="B55" s="232"/>
      <c r="C55" s="356" t="s">
        <v>959</v>
      </c>
      <c r="D55" s="356"/>
      <c r="E55" s="356"/>
      <c r="F55" s="356"/>
      <c r="G55" s="356"/>
      <c r="H55" s="356"/>
      <c r="I55" s="356"/>
      <c r="J55" s="356"/>
      <c r="K55" s="233"/>
    </row>
    <row r="56" spans="2:11" ht="15" customHeight="1">
      <c r="B56" s="232"/>
      <c r="C56" s="237"/>
      <c r="D56" s="356" t="s">
        <v>960</v>
      </c>
      <c r="E56" s="356"/>
      <c r="F56" s="356"/>
      <c r="G56" s="356"/>
      <c r="H56" s="356"/>
      <c r="I56" s="356"/>
      <c r="J56" s="356"/>
      <c r="K56" s="233"/>
    </row>
    <row r="57" spans="2:11" ht="15" customHeight="1">
      <c r="B57" s="232"/>
      <c r="C57" s="237"/>
      <c r="D57" s="356" t="s">
        <v>961</v>
      </c>
      <c r="E57" s="356"/>
      <c r="F57" s="356"/>
      <c r="G57" s="356"/>
      <c r="H57" s="356"/>
      <c r="I57" s="356"/>
      <c r="J57" s="356"/>
      <c r="K57" s="233"/>
    </row>
    <row r="58" spans="2:11" ht="15" customHeight="1">
      <c r="B58" s="232"/>
      <c r="C58" s="237"/>
      <c r="D58" s="356" t="s">
        <v>962</v>
      </c>
      <c r="E58" s="356"/>
      <c r="F58" s="356"/>
      <c r="G58" s="356"/>
      <c r="H58" s="356"/>
      <c r="I58" s="356"/>
      <c r="J58" s="356"/>
      <c r="K58" s="233"/>
    </row>
    <row r="59" spans="2:11" ht="15" customHeight="1">
      <c r="B59" s="232"/>
      <c r="C59" s="237"/>
      <c r="D59" s="356" t="s">
        <v>963</v>
      </c>
      <c r="E59" s="356"/>
      <c r="F59" s="356"/>
      <c r="G59" s="356"/>
      <c r="H59" s="356"/>
      <c r="I59" s="356"/>
      <c r="J59" s="356"/>
      <c r="K59" s="233"/>
    </row>
    <row r="60" spans="2:11" ht="15" customHeight="1">
      <c r="B60" s="232"/>
      <c r="C60" s="237"/>
      <c r="D60" s="355" t="s">
        <v>964</v>
      </c>
      <c r="E60" s="355"/>
      <c r="F60" s="355"/>
      <c r="G60" s="355"/>
      <c r="H60" s="355"/>
      <c r="I60" s="355"/>
      <c r="J60" s="355"/>
      <c r="K60" s="233"/>
    </row>
    <row r="61" spans="2:11" ht="15" customHeight="1">
      <c r="B61" s="232"/>
      <c r="C61" s="237"/>
      <c r="D61" s="356" t="s">
        <v>965</v>
      </c>
      <c r="E61" s="356"/>
      <c r="F61" s="356"/>
      <c r="G61" s="356"/>
      <c r="H61" s="356"/>
      <c r="I61" s="356"/>
      <c r="J61" s="356"/>
      <c r="K61" s="233"/>
    </row>
    <row r="62" spans="2:11" ht="12.75" customHeight="1">
      <c r="B62" s="232"/>
      <c r="C62" s="237"/>
      <c r="D62" s="237"/>
      <c r="E62" s="240"/>
      <c r="F62" s="237"/>
      <c r="G62" s="237"/>
      <c r="H62" s="237"/>
      <c r="I62" s="237"/>
      <c r="J62" s="237"/>
      <c r="K62" s="233"/>
    </row>
    <row r="63" spans="2:11" ht="15" customHeight="1">
      <c r="B63" s="232"/>
      <c r="C63" s="237"/>
      <c r="D63" s="356" t="s">
        <v>966</v>
      </c>
      <c r="E63" s="356"/>
      <c r="F63" s="356"/>
      <c r="G63" s="356"/>
      <c r="H63" s="356"/>
      <c r="I63" s="356"/>
      <c r="J63" s="356"/>
      <c r="K63" s="233"/>
    </row>
    <row r="64" spans="2:11" ht="15" customHeight="1">
      <c r="B64" s="232"/>
      <c r="C64" s="237"/>
      <c r="D64" s="355" t="s">
        <v>967</v>
      </c>
      <c r="E64" s="355"/>
      <c r="F64" s="355"/>
      <c r="G64" s="355"/>
      <c r="H64" s="355"/>
      <c r="I64" s="355"/>
      <c r="J64" s="355"/>
      <c r="K64" s="233"/>
    </row>
    <row r="65" spans="2:11" ht="15" customHeight="1">
      <c r="B65" s="232"/>
      <c r="C65" s="237"/>
      <c r="D65" s="356" t="s">
        <v>968</v>
      </c>
      <c r="E65" s="356"/>
      <c r="F65" s="356"/>
      <c r="G65" s="356"/>
      <c r="H65" s="356"/>
      <c r="I65" s="356"/>
      <c r="J65" s="356"/>
      <c r="K65" s="233"/>
    </row>
    <row r="66" spans="2:11" ht="15" customHeight="1">
      <c r="B66" s="232"/>
      <c r="C66" s="237"/>
      <c r="D66" s="356" t="s">
        <v>969</v>
      </c>
      <c r="E66" s="356"/>
      <c r="F66" s="356"/>
      <c r="G66" s="356"/>
      <c r="H66" s="356"/>
      <c r="I66" s="356"/>
      <c r="J66" s="356"/>
      <c r="K66" s="233"/>
    </row>
    <row r="67" spans="2:11" ht="15" customHeight="1">
      <c r="B67" s="232"/>
      <c r="C67" s="237"/>
      <c r="D67" s="356" t="s">
        <v>970</v>
      </c>
      <c r="E67" s="356"/>
      <c r="F67" s="356"/>
      <c r="G67" s="356"/>
      <c r="H67" s="356"/>
      <c r="I67" s="356"/>
      <c r="J67" s="356"/>
      <c r="K67" s="233"/>
    </row>
    <row r="68" spans="2:11" ht="15" customHeight="1">
      <c r="B68" s="232"/>
      <c r="C68" s="237"/>
      <c r="D68" s="356" t="s">
        <v>971</v>
      </c>
      <c r="E68" s="356"/>
      <c r="F68" s="356"/>
      <c r="G68" s="356"/>
      <c r="H68" s="356"/>
      <c r="I68" s="356"/>
      <c r="J68" s="356"/>
      <c r="K68" s="233"/>
    </row>
    <row r="69" spans="2:11" ht="12.75" customHeight="1">
      <c r="B69" s="241"/>
      <c r="C69" s="242"/>
      <c r="D69" s="242"/>
      <c r="E69" s="242"/>
      <c r="F69" s="242"/>
      <c r="G69" s="242"/>
      <c r="H69" s="242"/>
      <c r="I69" s="242"/>
      <c r="J69" s="242"/>
      <c r="K69" s="243"/>
    </row>
    <row r="70" spans="2:11" ht="18.75" customHeight="1">
      <c r="B70" s="244"/>
      <c r="C70" s="244"/>
      <c r="D70" s="244"/>
      <c r="E70" s="244"/>
      <c r="F70" s="244"/>
      <c r="G70" s="244"/>
      <c r="H70" s="244"/>
      <c r="I70" s="244"/>
      <c r="J70" s="244"/>
      <c r="K70" s="245"/>
    </row>
    <row r="71" spans="2:11" ht="18.75" customHeight="1">
      <c r="B71" s="245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2:11" ht="7.5" customHeight="1">
      <c r="B72" s="246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ht="45" customHeight="1">
      <c r="B73" s="249"/>
      <c r="C73" s="354" t="s">
        <v>97</v>
      </c>
      <c r="D73" s="354"/>
      <c r="E73" s="354"/>
      <c r="F73" s="354"/>
      <c r="G73" s="354"/>
      <c r="H73" s="354"/>
      <c r="I73" s="354"/>
      <c r="J73" s="354"/>
      <c r="K73" s="250"/>
    </row>
    <row r="74" spans="2:11" ht="17.25" customHeight="1">
      <c r="B74" s="249"/>
      <c r="C74" s="251" t="s">
        <v>972</v>
      </c>
      <c r="D74" s="251"/>
      <c r="E74" s="251"/>
      <c r="F74" s="251" t="s">
        <v>973</v>
      </c>
      <c r="G74" s="252"/>
      <c r="H74" s="251" t="s">
        <v>111</v>
      </c>
      <c r="I74" s="251" t="s">
        <v>64</v>
      </c>
      <c r="J74" s="251" t="s">
        <v>974</v>
      </c>
      <c r="K74" s="250"/>
    </row>
    <row r="75" spans="2:11" ht="17.25" customHeight="1">
      <c r="B75" s="249"/>
      <c r="C75" s="253" t="s">
        <v>975</v>
      </c>
      <c r="D75" s="253"/>
      <c r="E75" s="253"/>
      <c r="F75" s="254" t="s">
        <v>976</v>
      </c>
      <c r="G75" s="255"/>
      <c r="H75" s="253"/>
      <c r="I75" s="253"/>
      <c r="J75" s="253" t="s">
        <v>977</v>
      </c>
      <c r="K75" s="250"/>
    </row>
    <row r="76" spans="2:11" ht="5.25" customHeight="1">
      <c r="B76" s="249"/>
      <c r="C76" s="256"/>
      <c r="D76" s="256"/>
      <c r="E76" s="256"/>
      <c r="F76" s="256"/>
      <c r="G76" s="257"/>
      <c r="H76" s="256"/>
      <c r="I76" s="256"/>
      <c r="J76" s="256"/>
      <c r="K76" s="250"/>
    </row>
    <row r="77" spans="2:11" ht="15" customHeight="1">
      <c r="B77" s="249"/>
      <c r="C77" s="239" t="s">
        <v>60</v>
      </c>
      <c r="D77" s="256"/>
      <c r="E77" s="256"/>
      <c r="F77" s="258" t="s">
        <v>978</v>
      </c>
      <c r="G77" s="257"/>
      <c r="H77" s="239" t="s">
        <v>979</v>
      </c>
      <c r="I77" s="239" t="s">
        <v>980</v>
      </c>
      <c r="J77" s="239">
        <v>20</v>
      </c>
      <c r="K77" s="250"/>
    </row>
    <row r="78" spans="2:11" ht="15" customHeight="1">
      <c r="B78" s="249"/>
      <c r="C78" s="239" t="s">
        <v>981</v>
      </c>
      <c r="D78" s="239"/>
      <c r="E78" s="239"/>
      <c r="F78" s="258" t="s">
        <v>978</v>
      </c>
      <c r="G78" s="257"/>
      <c r="H78" s="239" t="s">
        <v>982</v>
      </c>
      <c r="I78" s="239" t="s">
        <v>980</v>
      </c>
      <c r="J78" s="239">
        <v>120</v>
      </c>
      <c r="K78" s="250"/>
    </row>
    <row r="79" spans="2:11" ht="15" customHeight="1">
      <c r="B79" s="259"/>
      <c r="C79" s="239" t="s">
        <v>983</v>
      </c>
      <c r="D79" s="239"/>
      <c r="E79" s="239"/>
      <c r="F79" s="258" t="s">
        <v>984</v>
      </c>
      <c r="G79" s="257"/>
      <c r="H79" s="239" t="s">
        <v>985</v>
      </c>
      <c r="I79" s="239" t="s">
        <v>980</v>
      </c>
      <c r="J79" s="239">
        <v>50</v>
      </c>
      <c r="K79" s="250"/>
    </row>
    <row r="80" spans="2:11" ht="15" customHeight="1">
      <c r="B80" s="259"/>
      <c r="C80" s="239" t="s">
        <v>986</v>
      </c>
      <c r="D80" s="239"/>
      <c r="E80" s="239"/>
      <c r="F80" s="258" t="s">
        <v>978</v>
      </c>
      <c r="G80" s="257"/>
      <c r="H80" s="239" t="s">
        <v>987</v>
      </c>
      <c r="I80" s="239" t="s">
        <v>988</v>
      </c>
      <c r="J80" s="239"/>
      <c r="K80" s="250"/>
    </row>
    <row r="81" spans="2:11" ht="15" customHeight="1">
      <c r="B81" s="259"/>
      <c r="C81" s="260" t="s">
        <v>989</v>
      </c>
      <c r="D81" s="260"/>
      <c r="E81" s="260"/>
      <c r="F81" s="261" t="s">
        <v>984</v>
      </c>
      <c r="G81" s="260"/>
      <c r="H81" s="260" t="s">
        <v>990</v>
      </c>
      <c r="I81" s="260" t="s">
        <v>980</v>
      </c>
      <c r="J81" s="260">
        <v>15</v>
      </c>
      <c r="K81" s="250"/>
    </row>
    <row r="82" spans="2:11" ht="15" customHeight="1">
      <c r="B82" s="259"/>
      <c r="C82" s="260" t="s">
        <v>991</v>
      </c>
      <c r="D82" s="260"/>
      <c r="E82" s="260"/>
      <c r="F82" s="261" t="s">
        <v>984</v>
      </c>
      <c r="G82" s="260"/>
      <c r="H82" s="260" t="s">
        <v>992</v>
      </c>
      <c r="I82" s="260" t="s">
        <v>980</v>
      </c>
      <c r="J82" s="260">
        <v>15</v>
      </c>
      <c r="K82" s="250"/>
    </row>
    <row r="83" spans="2:11" ht="15" customHeight="1">
      <c r="B83" s="259"/>
      <c r="C83" s="260" t="s">
        <v>993</v>
      </c>
      <c r="D83" s="260"/>
      <c r="E83" s="260"/>
      <c r="F83" s="261" t="s">
        <v>984</v>
      </c>
      <c r="G83" s="260"/>
      <c r="H83" s="260" t="s">
        <v>994</v>
      </c>
      <c r="I83" s="260" t="s">
        <v>980</v>
      </c>
      <c r="J83" s="260">
        <v>20</v>
      </c>
      <c r="K83" s="250"/>
    </row>
    <row r="84" spans="2:11" ht="15" customHeight="1">
      <c r="B84" s="259"/>
      <c r="C84" s="260" t="s">
        <v>995</v>
      </c>
      <c r="D84" s="260"/>
      <c r="E84" s="260"/>
      <c r="F84" s="261" t="s">
        <v>984</v>
      </c>
      <c r="G84" s="260"/>
      <c r="H84" s="260" t="s">
        <v>996</v>
      </c>
      <c r="I84" s="260" t="s">
        <v>980</v>
      </c>
      <c r="J84" s="260">
        <v>20</v>
      </c>
      <c r="K84" s="250"/>
    </row>
    <row r="85" spans="2:11" ht="15" customHeight="1">
      <c r="B85" s="259"/>
      <c r="C85" s="239" t="s">
        <v>997</v>
      </c>
      <c r="D85" s="239"/>
      <c r="E85" s="239"/>
      <c r="F85" s="258" t="s">
        <v>984</v>
      </c>
      <c r="G85" s="257"/>
      <c r="H85" s="239" t="s">
        <v>998</v>
      </c>
      <c r="I85" s="239" t="s">
        <v>980</v>
      </c>
      <c r="J85" s="239">
        <v>50</v>
      </c>
      <c r="K85" s="250"/>
    </row>
    <row r="86" spans="2:11" ht="15" customHeight="1">
      <c r="B86" s="259"/>
      <c r="C86" s="239" t="s">
        <v>999</v>
      </c>
      <c r="D86" s="239"/>
      <c r="E86" s="239"/>
      <c r="F86" s="258" t="s">
        <v>984</v>
      </c>
      <c r="G86" s="257"/>
      <c r="H86" s="239" t="s">
        <v>1000</v>
      </c>
      <c r="I86" s="239" t="s">
        <v>980</v>
      </c>
      <c r="J86" s="239">
        <v>20</v>
      </c>
      <c r="K86" s="250"/>
    </row>
    <row r="87" spans="2:11" ht="15" customHeight="1">
      <c r="B87" s="259"/>
      <c r="C87" s="239" t="s">
        <v>1001</v>
      </c>
      <c r="D87" s="239"/>
      <c r="E87" s="239"/>
      <c r="F87" s="258" t="s">
        <v>984</v>
      </c>
      <c r="G87" s="257"/>
      <c r="H87" s="239" t="s">
        <v>1002</v>
      </c>
      <c r="I87" s="239" t="s">
        <v>980</v>
      </c>
      <c r="J87" s="239">
        <v>20</v>
      </c>
      <c r="K87" s="250"/>
    </row>
    <row r="88" spans="2:11" ht="15" customHeight="1">
      <c r="B88" s="259"/>
      <c r="C88" s="239" t="s">
        <v>1003</v>
      </c>
      <c r="D88" s="239"/>
      <c r="E88" s="239"/>
      <c r="F88" s="258" t="s">
        <v>984</v>
      </c>
      <c r="G88" s="257"/>
      <c r="H88" s="239" t="s">
        <v>1004</v>
      </c>
      <c r="I88" s="239" t="s">
        <v>980</v>
      </c>
      <c r="J88" s="239">
        <v>50</v>
      </c>
      <c r="K88" s="250"/>
    </row>
    <row r="89" spans="2:11" ht="15" customHeight="1">
      <c r="B89" s="259"/>
      <c r="C89" s="239" t="s">
        <v>1005</v>
      </c>
      <c r="D89" s="239"/>
      <c r="E89" s="239"/>
      <c r="F89" s="258" t="s">
        <v>984</v>
      </c>
      <c r="G89" s="257"/>
      <c r="H89" s="239" t="s">
        <v>1005</v>
      </c>
      <c r="I89" s="239" t="s">
        <v>980</v>
      </c>
      <c r="J89" s="239">
        <v>50</v>
      </c>
      <c r="K89" s="250"/>
    </row>
    <row r="90" spans="2:11" ht="15" customHeight="1">
      <c r="B90" s="259"/>
      <c r="C90" s="239" t="s">
        <v>116</v>
      </c>
      <c r="D90" s="239"/>
      <c r="E90" s="239"/>
      <c r="F90" s="258" t="s">
        <v>984</v>
      </c>
      <c r="G90" s="257"/>
      <c r="H90" s="239" t="s">
        <v>1006</v>
      </c>
      <c r="I90" s="239" t="s">
        <v>980</v>
      </c>
      <c r="J90" s="239">
        <v>255</v>
      </c>
      <c r="K90" s="250"/>
    </row>
    <row r="91" spans="2:11" ht="15" customHeight="1">
      <c r="B91" s="259"/>
      <c r="C91" s="239" t="s">
        <v>1007</v>
      </c>
      <c r="D91" s="239"/>
      <c r="E91" s="239"/>
      <c r="F91" s="258" t="s">
        <v>978</v>
      </c>
      <c r="G91" s="257"/>
      <c r="H91" s="239" t="s">
        <v>1008</v>
      </c>
      <c r="I91" s="239" t="s">
        <v>1009</v>
      </c>
      <c r="J91" s="239"/>
      <c r="K91" s="250"/>
    </row>
    <row r="92" spans="2:11" ht="15" customHeight="1">
      <c r="B92" s="259"/>
      <c r="C92" s="239" t="s">
        <v>1010</v>
      </c>
      <c r="D92" s="239"/>
      <c r="E92" s="239"/>
      <c r="F92" s="258" t="s">
        <v>978</v>
      </c>
      <c r="G92" s="257"/>
      <c r="H92" s="239" t="s">
        <v>1011</v>
      </c>
      <c r="I92" s="239" t="s">
        <v>1012</v>
      </c>
      <c r="J92" s="239"/>
      <c r="K92" s="250"/>
    </row>
    <row r="93" spans="2:11" ht="15" customHeight="1">
      <c r="B93" s="259"/>
      <c r="C93" s="239" t="s">
        <v>1013</v>
      </c>
      <c r="D93" s="239"/>
      <c r="E93" s="239"/>
      <c r="F93" s="258" t="s">
        <v>978</v>
      </c>
      <c r="G93" s="257"/>
      <c r="H93" s="239" t="s">
        <v>1013</v>
      </c>
      <c r="I93" s="239" t="s">
        <v>1012</v>
      </c>
      <c r="J93" s="239"/>
      <c r="K93" s="250"/>
    </row>
    <row r="94" spans="2:11" ht="15" customHeight="1">
      <c r="B94" s="259"/>
      <c r="C94" s="239" t="s">
        <v>45</v>
      </c>
      <c r="D94" s="239"/>
      <c r="E94" s="239"/>
      <c r="F94" s="258" t="s">
        <v>978</v>
      </c>
      <c r="G94" s="257"/>
      <c r="H94" s="239" t="s">
        <v>1014</v>
      </c>
      <c r="I94" s="239" t="s">
        <v>1012</v>
      </c>
      <c r="J94" s="239"/>
      <c r="K94" s="250"/>
    </row>
    <row r="95" spans="2:11" ht="15" customHeight="1">
      <c r="B95" s="259"/>
      <c r="C95" s="239" t="s">
        <v>55</v>
      </c>
      <c r="D95" s="239"/>
      <c r="E95" s="239"/>
      <c r="F95" s="258" t="s">
        <v>978</v>
      </c>
      <c r="G95" s="257"/>
      <c r="H95" s="239" t="s">
        <v>1015</v>
      </c>
      <c r="I95" s="239" t="s">
        <v>1012</v>
      </c>
      <c r="J95" s="239"/>
      <c r="K95" s="250"/>
    </row>
    <row r="96" spans="2:11" ht="15" customHeight="1">
      <c r="B96" s="262"/>
      <c r="C96" s="263"/>
      <c r="D96" s="263"/>
      <c r="E96" s="263"/>
      <c r="F96" s="263"/>
      <c r="G96" s="263"/>
      <c r="H96" s="263"/>
      <c r="I96" s="263"/>
      <c r="J96" s="263"/>
      <c r="K96" s="264"/>
    </row>
    <row r="97" spans="2:11" ht="18.75" customHeight="1">
      <c r="B97" s="265"/>
      <c r="C97" s="266"/>
      <c r="D97" s="266"/>
      <c r="E97" s="266"/>
      <c r="F97" s="266"/>
      <c r="G97" s="266"/>
      <c r="H97" s="266"/>
      <c r="I97" s="266"/>
      <c r="J97" s="266"/>
      <c r="K97" s="265"/>
    </row>
    <row r="98" spans="2:11" ht="18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</row>
    <row r="99" spans="2:11" ht="7.5" customHeight="1">
      <c r="B99" s="246"/>
      <c r="C99" s="247"/>
      <c r="D99" s="247"/>
      <c r="E99" s="247"/>
      <c r="F99" s="247"/>
      <c r="G99" s="247"/>
      <c r="H99" s="247"/>
      <c r="I99" s="247"/>
      <c r="J99" s="247"/>
      <c r="K99" s="248"/>
    </row>
    <row r="100" spans="2:11" ht="45" customHeight="1">
      <c r="B100" s="249"/>
      <c r="C100" s="354" t="s">
        <v>1016</v>
      </c>
      <c r="D100" s="354"/>
      <c r="E100" s="354"/>
      <c r="F100" s="354"/>
      <c r="G100" s="354"/>
      <c r="H100" s="354"/>
      <c r="I100" s="354"/>
      <c r="J100" s="354"/>
      <c r="K100" s="250"/>
    </row>
    <row r="101" spans="2:11" ht="17.25" customHeight="1">
      <c r="B101" s="249"/>
      <c r="C101" s="251" t="s">
        <v>972</v>
      </c>
      <c r="D101" s="251"/>
      <c r="E101" s="251"/>
      <c r="F101" s="251" t="s">
        <v>973</v>
      </c>
      <c r="G101" s="252"/>
      <c r="H101" s="251" t="s">
        <v>111</v>
      </c>
      <c r="I101" s="251" t="s">
        <v>64</v>
      </c>
      <c r="J101" s="251" t="s">
        <v>974</v>
      </c>
      <c r="K101" s="250"/>
    </row>
    <row r="102" spans="2:11" ht="17.25" customHeight="1">
      <c r="B102" s="249"/>
      <c r="C102" s="253" t="s">
        <v>975</v>
      </c>
      <c r="D102" s="253"/>
      <c r="E102" s="253"/>
      <c r="F102" s="254" t="s">
        <v>976</v>
      </c>
      <c r="G102" s="255"/>
      <c r="H102" s="253"/>
      <c r="I102" s="253"/>
      <c r="J102" s="253" t="s">
        <v>977</v>
      </c>
      <c r="K102" s="250"/>
    </row>
    <row r="103" spans="2:11" ht="5.25" customHeight="1">
      <c r="B103" s="249"/>
      <c r="C103" s="251"/>
      <c r="D103" s="251"/>
      <c r="E103" s="251"/>
      <c r="F103" s="251"/>
      <c r="G103" s="267"/>
      <c r="H103" s="251"/>
      <c r="I103" s="251"/>
      <c r="J103" s="251"/>
      <c r="K103" s="250"/>
    </row>
    <row r="104" spans="2:11" ht="15" customHeight="1">
      <c r="B104" s="249"/>
      <c r="C104" s="239" t="s">
        <v>60</v>
      </c>
      <c r="D104" s="256"/>
      <c r="E104" s="256"/>
      <c r="F104" s="258" t="s">
        <v>978</v>
      </c>
      <c r="G104" s="267"/>
      <c r="H104" s="239" t="s">
        <v>1017</v>
      </c>
      <c r="I104" s="239" t="s">
        <v>980</v>
      </c>
      <c r="J104" s="239">
        <v>20</v>
      </c>
      <c r="K104" s="250"/>
    </row>
    <row r="105" spans="2:11" ht="15" customHeight="1">
      <c r="B105" s="249"/>
      <c r="C105" s="239" t="s">
        <v>981</v>
      </c>
      <c r="D105" s="239"/>
      <c r="E105" s="239"/>
      <c r="F105" s="258" t="s">
        <v>978</v>
      </c>
      <c r="G105" s="239"/>
      <c r="H105" s="239" t="s">
        <v>1017</v>
      </c>
      <c r="I105" s="239" t="s">
        <v>980</v>
      </c>
      <c r="J105" s="239">
        <v>120</v>
      </c>
      <c r="K105" s="250"/>
    </row>
    <row r="106" spans="2:11" ht="15" customHeight="1">
      <c r="B106" s="259"/>
      <c r="C106" s="239" t="s">
        <v>983</v>
      </c>
      <c r="D106" s="239"/>
      <c r="E106" s="239"/>
      <c r="F106" s="258" t="s">
        <v>984</v>
      </c>
      <c r="G106" s="239"/>
      <c r="H106" s="239" t="s">
        <v>1017</v>
      </c>
      <c r="I106" s="239" t="s">
        <v>980</v>
      </c>
      <c r="J106" s="239">
        <v>50</v>
      </c>
      <c r="K106" s="250"/>
    </row>
    <row r="107" spans="2:11" ht="15" customHeight="1">
      <c r="B107" s="259"/>
      <c r="C107" s="239" t="s">
        <v>986</v>
      </c>
      <c r="D107" s="239"/>
      <c r="E107" s="239"/>
      <c r="F107" s="258" t="s">
        <v>978</v>
      </c>
      <c r="G107" s="239"/>
      <c r="H107" s="239" t="s">
        <v>1017</v>
      </c>
      <c r="I107" s="239" t="s">
        <v>988</v>
      </c>
      <c r="J107" s="239"/>
      <c r="K107" s="250"/>
    </row>
    <row r="108" spans="2:11" ht="15" customHeight="1">
      <c r="B108" s="259"/>
      <c r="C108" s="239" t="s">
        <v>997</v>
      </c>
      <c r="D108" s="239"/>
      <c r="E108" s="239"/>
      <c r="F108" s="258" t="s">
        <v>984</v>
      </c>
      <c r="G108" s="239"/>
      <c r="H108" s="239" t="s">
        <v>1017</v>
      </c>
      <c r="I108" s="239" t="s">
        <v>980</v>
      </c>
      <c r="J108" s="239">
        <v>50</v>
      </c>
      <c r="K108" s="250"/>
    </row>
    <row r="109" spans="2:11" ht="15" customHeight="1">
      <c r="B109" s="259"/>
      <c r="C109" s="239" t="s">
        <v>1005</v>
      </c>
      <c r="D109" s="239"/>
      <c r="E109" s="239"/>
      <c r="F109" s="258" t="s">
        <v>984</v>
      </c>
      <c r="G109" s="239"/>
      <c r="H109" s="239" t="s">
        <v>1017</v>
      </c>
      <c r="I109" s="239" t="s">
        <v>980</v>
      </c>
      <c r="J109" s="239">
        <v>50</v>
      </c>
      <c r="K109" s="250"/>
    </row>
    <row r="110" spans="2:11" ht="15" customHeight="1">
      <c r="B110" s="259"/>
      <c r="C110" s="239" t="s">
        <v>1003</v>
      </c>
      <c r="D110" s="239"/>
      <c r="E110" s="239"/>
      <c r="F110" s="258" t="s">
        <v>984</v>
      </c>
      <c r="G110" s="239"/>
      <c r="H110" s="239" t="s">
        <v>1017</v>
      </c>
      <c r="I110" s="239" t="s">
        <v>980</v>
      </c>
      <c r="J110" s="239">
        <v>50</v>
      </c>
      <c r="K110" s="250"/>
    </row>
    <row r="111" spans="2:11" ht="15" customHeight="1">
      <c r="B111" s="259"/>
      <c r="C111" s="239" t="s">
        <v>60</v>
      </c>
      <c r="D111" s="239"/>
      <c r="E111" s="239"/>
      <c r="F111" s="258" t="s">
        <v>978</v>
      </c>
      <c r="G111" s="239"/>
      <c r="H111" s="239" t="s">
        <v>1018</v>
      </c>
      <c r="I111" s="239" t="s">
        <v>980</v>
      </c>
      <c r="J111" s="239">
        <v>20</v>
      </c>
      <c r="K111" s="250"/>
    </row>
    <row r="112" spans="2:11" ht="15" customHeight="1">
      <c r="B112" s="259"/>
      <c r="C112" s="239" t="s">
        <v>1019</v>
      </c>
      <c r="D112" s="239"/>
      <c r="E112" s="239"/>
      <c r="F112" s="258" t="s">
        <v>978</v>
      </c>
      <c r="G112" s="239"/>
      <c r="H112" s="239" t="s">
        <v>1020</v>
      </c>
      <c r="I112" s="239" t="s">
        <v>980</v>
      </c>
      <c r="J112" s="239">
        <v>120</v>
      </c>
      <c r="K112" s="250"/>
    </row>
    <row r="113" spans="2:11" ht="15" customHeight="1">
      <c r="B113" s="259"/>
      <c r="C113" s="239" t="s">
        <v>45</v>
      </c>
      <c r="D113" s="239"/>
      <c r="E113" s="239"/>
      <c r="F113" s="258" t="s">
        <v>978</v>
      </c>
      <c r="G113" s="239"/>
      <c r="H113" s="239" t="s">
        <v>1021</v>
      </c>
      <c r="I113" s="239" t="s">
        <v>1012</v>
      </c>
      <c r="J113" s="239"/>
      <c r="K113" s="250"/>
    </row>
    <row r="114" spans="2:11" ht="15" customHeight="1">
      <c r="B114" s="259"/>
      <c r="C114" s="239" t="s">
        <v>55</v>
      </c>
      <c r="D114" s="239"/>
      <c r="E114" s="239"/>
      <c r="F114" s="258" t="s">
        <v>978</v>
      </c>
      <c r="G114" s="239"/>
      <c r="H114" s="239" t="s">
        <v>1022</v>
      </c>
      <c r="I114" s="239" t="s">
        <v>1012</v>
      </c>
      <c r="J114" s="239"/>
      <c r="K114" s="250"/>
    </row>
    <row r="115" spans="2:11" ht="15" customHeight="1">
      <c r="B115" s="259"/>
      <c r="C115" s="239" t="s">
        <v>64</v>
      </c>
      <c r="D115" s="239"/>
      <c r="E115" s="239"/>
      <c r="F115" s="258" t="s">
        <v>978</v>
      </c>
      <c r="G115" s="239"/>
      <c r="H115" s="239" t="s">
        <v>1023</v>
      </c>
      <c r="I115" s="239" t="s">
        <v>1024</v>
      </c>
      <c r="J115" s="239"/>
      <c r="K115" s="250"/>
    </row>
    <row r="116" spans="2:11" ht="15" customHeight="1">
      <c r="B116" s="262"/>
      <c r="C116" s="268"/>
      <c r="D116" s="268"/>
      <c r="E116" s="268"/>
      <c r="F116" s="268"/>
      <c r="G116" s="268"/>
      <c r="H116" s="268"/>
      <c r="I116" s="268"/>
      <c r="J116" s="268"/>
      <c r="K116" s="264"/>
    </row>
    <row r="117" spans="2:11" ht="18.75" customHeight="1">
      <c r="B117" s="269"/>
      <c r="C117" s="235"/>
      <c r="D117" s="235"/>
      <c r="E117" s="235"/>
      <c r="F117" s="270"/>
      <c r="G117" s="235"/>
      <c r="H117" s="235"/>
      <c r="I117" s="235"/>
      <c r="J117" s="235"/>
      <c r="K117" s="269"/>
    </row>
    <row r="118" spans="2:11" ht="18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</row>
    <row r="119" spans="2:11" ht="7.5" customHeight="1">
      <c r="B119" s="271"/>
      <c r="C119" s="272"/>
      <c r="D119" s="272"/>
      <c r="E119" s="272"/>
      <c r="F119" s="272"/>
      <c r="G119" s="272"/>
      <c r="H119" s="272"/>
      <c r="I119" s="272"/>
      <c r="J119" s="272"/>
      <c r="K119" s="273"/>
    </row>
    <row r="120" spans="2:11" ht="45" customHeight="1">
      <c r="B120" s="274"/>
      <c r="C120" s="353" t="s">
        <v>1025</v>
      </c>
      <c r="D120" s="353"/>
      <c r="E120" s="353"/>
      <c r="F120" s="353"/>
      <c r="G120" s="353"/>
      <c r="H120" s="353"/>
      <c r="I120" s="353"/>
      <c r="J120" s="353"/>
      <c r="K120" s="275"/>
    </row>
    <row r="121" spans="2:11" ht="17.25" customHeight="1">
      <c r="B121" s="276"/>
      <c r="C121" s="251" t="s">
        <v>972</v>
      </c>
      <c r="D121" s="251"/>
      <c r="E121" s="251"/>
      <c r="F121" s="251" t="s">
        <v>973</v>
      </c>
      <c r="G121" s="252"/>
      <c r="H121" s="251" t="s">
        <v>111</v>
      </c>
      <c r="I121" s="251" t="s">
        <v>64</v>
      </c>
      <c r="J121" s="251" t="s">
        <v>974</v>
      </c>
      <c r="K121" s="277"/>
    </row>
    <row r="122" spans="2:11" ht="17.25" customHeight="1">
      <c r="B122" s="276"/>
      <c r="C122" s="253" t="s">
        <v>975</v>
      </c>
      <c r="D122" s="253"/>
      <c r="E122" s="253"/>
      <c r="F122" s="254" t="s">
        <v>976</v>
      </c>
      <c r="G122" s="255"/>
      <c r="H122" s="253"/>
      <c r="I122" s="253"/>
      <c r="J122" s="253" t="s">
        <v>977</v>
      </c>
      <c r="K122" s="277"/>
    </row>
    <row r="123" spans="2:11" ht="5.25" customHeight="1">
      <c r="B123" s="278"/>
      <c r="C123" s="256"/>
      <c r="D123" s="256"/>
      <c r="E123" s="256"/>
      <c r="F123" s="256"/>
      <c r="G123" s="239"/>
      <c r="H123" s="256"/>
      <c r="I123" s="256"/>
      <c r="J123" s="256"/>
      <c r="K123" s="279"/>
    </row>
    <row r="124" spans="2:11" ht="15" customHeight="1">
      <c r="B124" s="278"/>
      <c r="C124" s="239" t="s">
        <v>981</v>
      </c>
      <c r="D124" s="256"/>
      <c r="E124" s="256"/>
      <c r="F124" s="258" t="s">
        <v>978</v>
      </c>
      <c r="G124" s="239"/>
      <c r="H124" s="239" t="s">
        <v>1017</v>
      </c>
      <c r="I124" s="239" t="s">
        <v>980</v>
      </c>
      <c r="J124" s="239">
        <v>120</v>
      </c>
      <c r="K124" s="280"/>
    </row>
    <row r="125" spans="2:11" ht="15" customHeight="1">
      <c r="B125" s="278"/>
      <c r="C125" s="239" t="s">
        <v>1026</v>
      </c>
      <c r="D125" s="239"/>
      <c r="E125" s="239"/>
      <c r="F125" s="258" t="s">
        <v>978</v>
      </c>
      <c r="G125" s="239"/>
      <c r="H125" s="239" t="s">
        <v>1027</v>
      </c>
      <c r="I125" s="239" t="s">
        <v>980</v>
      </c>
      <c r="J125" s="239" t="s">
        <v>1028</v>
      </c>
      <c r="K125" s="280"/>
    </row>
    <row r="126" spans="2:11" ht="15" customHeight="1">
      <c r="B126" s="278"/>
      <c r="C126" s="239" t="s">
        <v>927</v>
      </c>
      <c r="D126" s="239"/>
      <c r="E126" s="239"/>
      <c r="F126" s="258" t="s">
        <v>978</v>
      </c>
      <c r="G126" s="239"/>
      <c r="H126" s="239" t="s">
        <v>1029</v>
      </c>
      <c r="I126" s="239" t="s">
        <v>980</v>
      </c>
      <c r="J126" s="239" t="s">
        <v>1028</v>
      </c>
      <c r="K126" s="280"/>
    </row>
    <row r="127" spans="2:11" ht="15" customHeight="1">
      <c r="B127" s="278"/>
      <c r="C127" s="239" t="s">
        <v>989</v>
      </c>
      <c r="D127" s="239"/>
      <c r="E127" s="239"/>
      <c r="F127" s="258" t="s">
        <v>984</v>
      </c>
      <c r="G127" s="239"/>
      <c r="H127" s="239" t="s">
        <v>990</v>
      </c>
      <c r="I127" s="239" t="s">
        <v>980</v>
      </c>
      <c r="J127" s="239">
        <v>15</v>
      </c>
      <c r="K127" s="280"/>
    </row>
    <row r="128" spans="2:11" ht="15" customHeight="1">
      <c r="B128" s="278"/>
      <c r="C128" s="260" t="s">
        <v>991</v>
      </c>
      <c r="D128" s="260"/>
      <c r="E128" s="260"/>
      <c r="F128" s="261" t="s">
        <v>984</v>
      </c>
      <c r="G128" s="260"/>
      <c r="H128" s="260" t="s">
        <v>992</v>
      </c>
      <c r="I128" s="260" t="s">
        <v>980</v>
      </c>
      <c r="J128" s="260">
        <v>15</v>
      </c>
      <c r="K128" s="280"/>
    </row>
    <row r="129" spans="2:11" ht="15" customHeight="1">
      <c r="B129" s="278"/>
      <c r="C129" s="260" t="s">
        <v>993</v>
      </c>
      <c r="D129" s="260"/>
      <c r="E129" s="260"/>
      <c r="F129" s="261" t="s">
        <v>984</v>
      </c>
      <c r="G129" s="260"/>
      <c r="H129" s="260" t="s">
        <v>994</v>
      </c>
      <c r="I129" s="260" t="s">
        <v>980</v>
      </c>
      <c r="J129" s="260">
        <v>20</v>
      </c>
      <c r="K129" s="280"/>
    </row>
    <row r="130" spans="2:11" ht="15" customHeight="1">
      <c r="B130" s="278"/>
      <c r="C130" s="260" t="s">
        <v>995</v>
      </c>
      <c r="D130" s="260"/>
      <c r="E130" s="260"/>
      <c r="F130" s="261" t="s">
        <v>984</v>
      </c>
      <c r="G130" s="260"/>
      <c r="H130" s="260" t="s">
        <v>996</v>
      </c>
      <c r="I130" s="260" t="s">
        <v>980</v>
      </c>
      <c r="J130" s="260">
        <v>20</v>
      </c>
      <c r="K130" s="280"/>
    </row>
    <row r="131" spans="2:11" ht="15" customHeight="1">
      <c r="B131" s="278"/>
      <c r="C131" s="239" t="s">
        <v>983</v>
      </c>
      <c r="D131" s="239"/>
      <c r="E131" s="239"/>
      <c r="F131" s="258" t="s">
        <v>984</v>
      </c>
      <c r="G131" s="239"/>
      <c r="H131" s="239" t="s">
        <v>1017</v>
      </c>
      <c r="I131" s="239" t="s">
        <v>980</v>
      </c>
      <c r="J131" s="239">
        <v>50</v>
      </c>
      <c r="K131" s="280"/>
    </row>
    <row r="132" spans="2:11" ht="15" customHeight="1">
      <c r="B132" s="278"/>
      <c r="C132" s="239" t="s">
        <v>997</v>
      </c>
      <c r="D132" s="239"/>
      <c r="E132" s="239"/>
      <c r="F132" s="258" t="s">
        <v>984</v>
      </c>
      <c r="G132" s="239"/>
      <c r="H132" s="239" t="s">
        <v>1017</v>
      </c>
      <c r="I132" s="239" t="s">
        <v>980</v>
      </c>
      <c r="J132" s="239">
        <v>50</v>
      </c>
      <c r="K132" s="280"/>
    </row>
    <row r="133" spans="2:11" ht="15" customHeight="1">
      <c r="B133" s="278"/>
      <c r="C133" s="239" t="s">
        <v>1003</v>
      </c>
      <c r="D133" s="239"/>
      <c r="E133" s="239"/>
      <c r="F133" s="258" t="s">
        <v>984</v>
      </c>
      <c r="G133" s="239"/>
      <c r="H133" s="239" t="s">
        <v>1017</v>
      </c>
      <c r="I133" s="239" t="s">
        <v>980</v>
      </c>
      <c r="J133" s="239">
        <v>50</v>
      </c>
      <c r="K133" s="280"/>
    </row>
    <row r="134" spans="2:11" ht="15" customHeight="1">
      <c r="B134" s="278"/>
      <c r="C134" s="239" t="s">
        <v>1005</v>
      </c>
      <c r="D134" s="239"/>
      <c r="E134" s="239"/>
      <c r="F134" s="258" t="s">
        <v>984</v>
      </c>
      <c r="G134" s="239"/>
      <c r="H134" s="239" t="s">
        <v>1017</v>
      </c>
      <c r="I134" s="239" t="s">
        <v>980</v>
      </c>
      <c r="J134" s="239">
        <v>50</v>
      </c>
      <c r="K134" s="280"/>
    </row>
    <row r="135" spans="2:11" ht="15" customHeight="1">
      <c r="B135" s="278"/>
      <c r="C135" s="239" t="s">
        <v>116</v>
      </c>
      <c r="D135" s="239"/>
      <c r="E135" s="239"/>
      <c r="F135" s="258" t="s">
        <v>984</v>
      </c>
      <c r="G135" s="239"/>
      <c r="H135" s="239" t="s">
        <v>1030</v>
      </c>
      <c r="I135" s="239" t="s">
        <v>980</v>
      </c>
      <c r="J135" s="239">
        <v>255</v>
      </c>
      <c r="K135" s="280"/>
    </row>
    <row r="136" spans="2:11" ht="15" customHeight="1">
      <c r="B136" s="278"/>
      <c r="C136" s="239" t="s">
        <v>1007</v>
      </c>
      <c r="D136" s="239"/>
      <c r="E136" s="239"/>
      <c r="F136" s="258" t="s">
        <v>978</v>
      </c>
      <c r="G136" s="239"/>
      <c r="H136" s="239" t="s">
        <v>1031</v>
      </c>
      <c r="I136" s="239" t="s">
        <v>1009</v>
      </c>
      <c r="J136" s="239"/>
      <c r="K136" s="280"/>
    </row>
    <row r="137" spans="2:11" ht="15" customHeight="1">
      <c r="B137" s="278"/>
      <c r="C137" s="239" t="s">
        <v>1010</v>
      </c>
      <c r="D137" s="239"/>
      <c r="E137" s="239"/>
      <c r="F137" s="258" t="s">
        <v>978</v>
      </c>
      <c r="G137" s="239"/>
      <c r="H137" s="239" t="s">
        <v>1032</v>
      </c>
      <c r="I137" s="239" t="s">
        <v>1012</v>
      </c>
      <c r="J137" s="239"/>
      <c r="K137" s="280"/>
    </row>
    <row r="138" spans="2:11" ht="15" customHeight="1">
      <c r="B138" s="278"/>
      <c r="C138" s="239" t="s">
        <v>1013</v>
      </c>
      <c r="D138" s="239"/>
      <c r="E138" s="239"/>
      <c r="F138" s="258" t="s">
        <v>978</v>
      </c>
      <c r="G138" s="239"/>
      <c r="H138" s="239" t="s">
        <v>1013</v>
      </c>
      <c r="I138" s="239" t="s">
        <v>1012</v>
      </c>
      <c r="J138" s="239"/>
      <c r="K138" s="280"/>
    </row>
    <row r="139" spans="2:11" ht="15" customHeight="1">
      <c r="B139" s="278"/>
      <c r="C139" s="239" t="s">
        <v>45</v>
      </c>
      <c r="D139" s="239"/>
      <c r="E139" s="239"/>
      <c r="F139" s="258" t="s">
        <v>978</v>
      </c>
      <c r="G139" s="239"/>
      <c r="H139" s="239" t="s">
        <v>1033</v>
      </c>
      <c r="I139" s="239" t="s">
        <v>1012</v>
      </c>
      <c r="J139" s="239"/>
      <c r="K139" s="280"/>
    </row>
    <row r="140" spans="2:11" ht="15" customHeight="1">
      <c r="B140" s="278"/>
      <c r="C140" s="239" t="s">
        <v>1034</v>
      </c>
      <c r="D140" s="239"/>
      <c r="E140" s="239"/>
      <c r="F140" s="258" t="s">
        <v>978</v>
      </c>
      <c r="G140" s="239"/>
      <c r="H140" s="239" t="s">
        <v>1035</v>
      </c>
      <c r="I140" s="239" t="s">
        <v>1012</v>
      </c>
      <c r="J140" s="239"/>
      <c r="K140" s="280"/>
    </row>
    <row r="141" spans="2:11" ht="15" customHeight="1">
      <c r="B141" s="281"/>
      <c r="C141" s="282"/>
      <c r="D141" s="282"/>
      <c r="E141" s="282"/>
      <c r="F141" s="282"/>
      <c r="G141" s="282"/>
      <c r="H141" s="282"/>
      <c r="I141" s="282"/>
      <c r="J141" s="282"/>
      <c r="K141" s="283"/>
    </row>
    <row r="142" spans="2:11" ht="18.75" customHeight="1">
      <c r="B142" s="235"/>
      <c r="C142" s="235"/>
      <c r="D142" s="235"/>
      <c r="E142" s="235"/>
      <c r="F142" s="270"/>
      <c r="G142" s="235"/>
      <c r="H142" s="235"/>
      <c r="I142" s="235"/>
      <c r="J142" s="235"/>
      <c r="K142" s="235"/>
    </row>
    <row r="143" spans="2:11" ht="18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</row>
    <row r="144" spans="2:11" ht="7.5" customHeight="1">
      <c r="B144" s="246"/>
      <c r="C144" s="247"/>
      <c r="D144" s="247"/>
      <c r="E144" s="247"/>
      <c r="F144" s="247"/>
      <c r="G144" s="247"/>
      <c r="H144" s="247"/>
      <c r="I144" s="247"/>
      <c r="J144" s="247"/>
      <c r="K144" s="248"/>
    </row>
    <row r="145" spans="2:11" ht="45" customHeight="1">
      <c r="B145" s="249"/>
      <c r="C145" s="354" t="s">
        <v>1036</v>
      </c>
      <c r="D145" s="354"/>
      <c r="E145" s="354"/>
      <c r="F145" s="354"/>
      <c r="G145" s="354"/>
      <c r="H145" s="354"/>
      <c r="I145" s="354"/>
      <c r="J145" s="354"/>
      <c r="K145" s="250"/>
    </row>
    <row r="146" spans="2:11" ht="17.25" customHeight="1">
      <c r="B146" s="249"/>
      <c r="C146" s="251" t="s">
        <v>972</v>
      </c>
      <c r="D146" s="251"/>
      <c r="E146" s="251"/>
      <c r="F146" s="251" t="s">
        <v>973</v>
      </c>
      <c r="G146" s="252"/>
      <c r="H146" s="251" t="s">
        <v>111</v>
      </c>
      <c r="I146" s="251" t="s">
        <v>64</v>
      </c>
      <c r="J146" s="251" t="s">
        <v>974</v>
      </c>
      <c r="K146" s="250"/>
    </row>
    <row r="147" spans="2:11" ht="17.25" customHeight="1">
      <c r="B147" s="249"/>
      <c r="C147" s="253" t="s">
        <v>975</v>
      </c>
      <c r="D147" s="253"/>
      <c r="E147" s="253"/>
      <c r="F147" s="254" t="s">
        <v>976</v>
      </c>
      <c r="G147" s="255"/>
      <c r="H147" s="253"/>
      <c r="I147" s="253"/>
      <c r="J147" s="253" t="s">
        <v>977</v>
      </c>
      <c r="K147" s="250"/>
    </row>
    <row r="148" spans="2:11" ht="5.25" customHeight="1">
      <c r="B148" s="259"/>
      <c r="C148" s="256"/>
      <c r="D148" s="256"/>
      <c r="E148" s="256"/>
      <c r="F148" s="256"/>
      <c r="G148" s="257"/>
      <c r="H148" s="256"/>
      <c r="I148" s="256"/>
      <c r="J148" s="256"/>
      <c r="K148" s="280"/>
    </row>
    <row r="149" spans="2:11" ht="15" customHeight="1">
      <c r="B149" s="259"/>
      <c r="C149" s="284" t="s">
        <v>981</v>
      </c>
      <c r="D149" s="239"/>
      <c r="E149" s="239"/>
      <c r="F149" s="285" t="s">
        <v>978</v>
      </c>
      <c r="G149" s="239"/>
      <c r="H149" s="284" t="s">
        <v>1017</v>
      </c>
      <c r="I149" s="284" t="s">
        <v>980</v>
      </c>
      <c r="J149" s="284">
        <v>120</v>
      </c>
      <c r="K149" s="280"/>
    </row>
    <row r="150" spans="2:11" ht="15" customHeight="1">
      <c r="B150" s="259"/>
      <c r="C150" s="284" t="s">
        <v>1026</v>
      </c>
      <c r="D150" s="239"/>
      <c r="E150" s="239"/>
      <c r="F150" s="285" t="s">
        <v>978</v>
      </c>
      <c r="G150" s="239"/>
      <c r="H150" s="284" t="s">
        <v>1037</v>
      </c>
      <c r="I150" s="284" t="s">
        <v>980</v>
      </c>
      <c r="J150" s="284" t="s">
        <v>1028</v>
      </c>
      <c r="K150" s="280"/>
    </row>
    <row r="151" spans="2:11" ht="15" customHeight="1">
      <c r="B151" s="259"/>
      <c r="C151" s="284" t="s">
        <v>927</v>
      </c>
      <c r="D151" s="239"/>
      <c r="E151" s="239"/>
      <c r="F151" s="285" t="s">
        <v>978</v>
      </c>
      <c r="G151" s="239"/>
      <c r="H151" s="284" t="s">
        <v>1038</v>
      </c>
      <c r="I151" s="284" t="s">
        <v>980</v>
      </c>
      <c r="J151" s="284" t="s">
        <v>1028</v>
      </c>
      <c r="K151" s="280"/>
    </row>
    <row r="152" spans="2:11" ht="15" customHeight="1">
      <c r="B152" s="259"/>
      <c r="C152" s="284" t="s">
        <v>983</v>
      </c>
      <c r="D152" s="239"/>
      <c r="E152" s="239"/>
      <c r="F152" s="285" t="s">
        <v>984</v>
      </c>
      <c r="G152" s="239"/>
      <c r="H152" s="284" t="s">
        <v>1017</v>
      </c>
      <c r="I152" s="284" t="s">
        <v>980</v>
      </c>
      <c r="J152" s="284">
        <v>50</v>
      </c>
      <c r="K152" s="280"/>
    </row>
    <row r="153" spans="2:11" ht="15" customHeight="1">
      <c r="B153" s="259"/>
      <c r="C153" s="284" t="s">
        <v>986</v>
      </c>
      <c r="D153" s="239"/>
      <c r="E153" s="239"/>
      <c r="F153" s="285" t="s">
        <v>978</v>
      </c>
      <c r="G153" s="239"/>
      <c r="H153" s="284" t="s">
        <v>1017</v>
      </c>
      <c r="I153" s="284" t="s">
        <v>988</v>
      </c>
      <c r="J153" s="284"/>
      <c r="K153" s="280"/>
    </row>
    <row r="154" spans="2:11" ht="15" customHeight="1">
      <c r="B154" s="259"/>
      <c r="C154" s="284" t="s">
        <v>997</v>
      </c>
      <c r="D154" s="239"/>
      <c r="E154" s="239"/>
      <c r="F154" s="285" t="s">
        <v>984</v>
      </c>
      <c r="G154" s="239"/>
      <c r="H154" s="284" t="s">
        <v>1017</v>
      </c>
      <c r="I154" s="284" t="s">
        <v>980</v>
      </c>
      <c r="J154" s="284">
        <v>50</v>
      </c>
      <c r="K154" s="280"/>
    </row>
    <row r="155" spans="2:11" ht="15" customHeight="1">
      <c r="B155" s="259"/>
      <c r="C155" s="284" t="s">
        <v>1005</v>
      </c>
      <c r="D155" s="239"/>
      <c r="E155" s="239"/>
      <c r="F155" s="285" t="s">
        <v>984</v>
      </c>
      <c r="G155" s="239"/>
      <c r="H155" s="284" t="s">
        <v>1017</v>
      </c>
      <c r="I155" s="284" t="s">
        <v>980</v>
      </c>
      <c r="J155" s="284">
        <v>50</v>
      </c>
      <c r="K155" s="280"/>
    </row>
    <row r="156" spans="2:11" ht="15" customHeight="1">
      <c r="B156" s="259"/>
      <c r="C156" s="284" t="s">
        <v>1003</v>
      </c>
      <c r="D156" s="239"/>
      <c r="E156" s="239"/>
      <c r="F156" s="285" t="s">
        <v>984</v>
      </c>
      <c r="G156" s="239"/>
      <c r="H156" s="284" t="s">
        <v>1017</v>
      </c>
      <c r="I156" s="284" t="s">
        <v>980</v>
      </c>
      <c r="J156" s="284">
        <v>50</v>
      </c>
      <c r="K156" s="280"/>
    </row>
    <row r="157" spans="2:11" ht="15" customHeight="1">
      <c r="B157" s="259"/>
      <c r="C157" s="284" t="s">
        <v>102</v>
      </c>
      <c r="D157" s="239"/>
      <c r="E157" s="239"/>
      <c r="F157" s="285" t="s">
        <v>978</v>
      </c>
      <c r="G157" s="239"/>
      <c r="H157" s="284" t="s">
        <v>1039</v>
      </c>
      <c r="I157" s="284" t="s">
        <v>980</v>
      </c>
      <c r="J157" s="284" t="s">
        <v>1040</v>
      </c>
      <c r="K157" s="280"/>
    </row>
    <row r="158" spans="2:11" ht="15" customHeight="1">
      <c r="B158" s="259"/>
      <c r="C158" s="284" t="s">
        <v>1041</v>
      </c>
      <c r="D158" s="239"/>
      <c r="E158" s="239"/>
      <c r="F158" s="285" t="s">
        <v>978</v>
      </c>
      <c r="G158" s="239"/>
      <c r="H158" s="284" t="s">
        <v>1042</v>
      </c>
      <c r="I158" s="284" t="s">
        <v>1012</v>
      </c>
      <c r="J158" s="284"/>
      <c r="K158" s="280"/>
    </row>
    <row r="159" spans="2:11" ht="15" customHeight="1">
      <c r="B159" s="286"/>
      <c r="C159" s="268"/>
      <c r="D159" s="268"/>
      <c r="E159" s="268"/>
      <c r="F159" s="268"/>
      <c r="G159" s="268"/>
      <c r="H159" s="268"/>
      <c r="I159" s="268"/>
      <c r="J159" s="268"/>
      <c r="K159" s="287"/>
    </row>
    <row r="160" spans="2:11" ht="18.75" customHeight="1">
      <c r="B160" s="235"/>
      <c r="C160" s="239"/>
      <c r="D160" s="239"/>
      <c r="E160" s="239"/>
      <c r="F160" s="258"/>
      <c r="G160" s="239"/>
      <c r="H160" s="239"/>
      <c r="I160" s="239"/>
      <c r="J160" s="239"/>
      <c r="K160" s="235"/>
    </row>
    <row r="161" spans="2:11" ht="18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</row>
    <row r="162" spans="2:11" ht="7.5" customHeight="1">
      <c r="B162" s="227"/>
      <c r="C162" s="228"/>
      <c r="D162" s="228"/>
      <c r="E162" s="228"/>
      <c r="F162" s="228"/>
      <c r="G162" s="228"/>
      <c r="H162" s="228"/>
      <c r="I162" s="228"/>
      <c r="J162" s="228"/>
      <c r="K162" s="229"/>
    </row>
    <row r="163" spans="2:11" ht="45" customHeight="1">
      <c r="B163" s="230"/>
      <c r="C163" s="353" t="s">
        <v>1043</v>
      </c>
      <c r="D163" s="353"/>
      <c r="E163" s="353"/>
      <c r="F163" s="353"/>
      <c r="G163" s="353"/>
      <c r="H163" s="353"/>
      <c r="I163" s="353"/>
      <c r="J163" s="353"/>
      <c r="K163" s="231"/>
    </row>
    <row r="164" spans="2:11" ht="17.25" customHeight="1">
      <c r="B164" s="230"/>
      <c r="C164" s="251" t="s">
        <v>972</v>
      </c>
      <c r="D164" s="251"/>
      <c r="E164" s="251"/>
      <c r="F164" s="251" t="s">
        <v>973</v>
      </c>
      <c r="G164" s="288"/>
      <c r="H164" s="289" t="s">
        <v>111</v>
      </c>
      <c r="I164" s="289" t="s">
        <v>64</v>
      </c>
      <c r="J164" s="251" t="s">
        <v>974</v>
      </c>
      <c r="K164" s="231"/>
    </row>
    <row r="165" spans="2:11" ht="17.25" customHeight="1">
      <c r="B165" s="232"/>
      <c r="C165" s="253" t="s">
        <v>975</v>
      </c>
      <c r="D165" s="253"/>
      <c r="E165" s="253"/>
      <c r="F165" s="254" t="s">
        <v>976</v>
      </c>
      <c r="G165" s="290"/>
      <c r="H165" s="291"/>
      <c r="I165" s="291"/>
      <c r="J165" s="253" t="s">
        <v>977</v>
      </c>
      <c r="K165" s="233"/>
    </row>
    <row r="166" spans="2:11" ht="5.25" customHeight="1">
      <c r="B166" s="259"/>
      <c r="C166" s="256"/>
      <c r="D166" s="256"/>
      <c r="E166" s="256"/>
      <c r="F166" s="256"/>
      <c r="G166" s="257"/>
      <c r="H166" s="256"/>
      <c r="I166" s="256"/>
      <c r="J166" s="256"/>
      <c r="K166" s="280"/>
    </row>
    <row r="167" spans="2:11" ht="15" customHeight="1">
      <c r="B167" s="259"/>
      <c r="C167" s="239" t="s">
        <v>981</v>
      </c>
      <c r="D167" s="239"/>
      <c r="E167" s="239"/>
      <c r="F167" s="258" t="s">
        <v>978</v>
      </c>
      <c r="G167" s="239"/>
      <c r="H167" s="239" t="s">
        <v>1017</v>
      </c>
      <c r="I167" s="239" t="s">
        <v>980</v>
      </c>
      <c r="J167" s="239">
        <v>120</v>
      </c>
      <c r="K167" s="280"/>
    </row>
    <row r="168" spans="2:11" ht="15" customHeight="1">
      <c r="B168" s="259"/>
      <c r="C168" s="239" t="s">
        <v>1026</v>
      </c>
      <c r="D168" s="239"/>
      <c r="E168" s="239"/>
      <c r="F168" s="258" t="s">
        <v>978</v>
      </c>
      <c r="G168" s="239"/>
      <c r="H168" s="239" t="s">
        <v>1027</v>
      </c>
      <c r="I168" s="239" t="s">
        <v>980</v>
      </c>
      <c r="J168" s="239" t="s">
        <v>1028</v>
      </c>
      <c r="K168" s="280"/>
    </row>
    <row r="169" spans="2:11" ht="15" customHeight="1">
      <c r="B169" s="259"/>
      <c r="C169" s="239" t="s">
        <v>927</v>
      </c>
      <c r="D169" s="239"/>
      <c r="E169" s="239"/>
      <c r="F169" s="258" t="s">
        <v>978</v>
      </c>
      <c r="G169" s="239"/>
      <c r="H169" s="239" t="s">
        <v>1044</v>
      </c>
      <c r="I169" s="239" t="s">
        <v>980</v>
      </c>
      <c r="J169" s="239" t="s">
        <v>1028</v>
      </c>
      <c r="K169" s="280"/>
    </row>
    <row r="170" spans="2:11" ht="15" customHeight="1">
      <c r="B170" s="259"/>
      <c r="C170" s="239" t="s">
        <v>983</v>
      </c>
      <c r="D170" s="239"/>
      <c r="E170" s="239"/>
      <c r="F170" s="258" t="s">
        <v>984</v>
      </c>
      <c r="G170" s="239"/>
      <c r="H170" s="239" t="s">
        <v>1044</v>
      </c>
      <c r="I170" s="239" t="s">
        <v>980</v>
      </c>
      <c r="J170" s="239">
        <v>50</v>
      </c>
      <c r="K170" s="280"/>
    </row>
    <row r="171" spans="2:11" ht="15" customHeight="1">
      <c r="B171" s="259"/>
      <c r="C171" s="239" t="s">
        <v>986</v>
      </c>
      <c r="D171" s="239"/>
      <c r="E171" s="239"/>
      <c r="F171" s="258" t="s">
        <v>978</v>
      </c>
      <c r="G171" s="239"/>
      <c r="H171" s="239" t="s">
        <v>1044</v>
      </c>
      <c r="I171" s="239" t="s">
        <v>988</v>
      </c>
      <c r="J171" s="239"/>
      <c r="K171" s="280"/>
    </row>
    <row r="172" spans="2:11" ht="15" customHeight="1">
      <c r="B172" s="259"/>
      <c r="C172" s="239" t="s">
        <v>997</v>
      </c>
      <c r="D172" s="239"/>
      <c r="E172" s="239"/>
      <c r="F172" s="258" t="s">
        <v>984</v>
      </c>
      <c r="G172" s="239"/>
      <c r="H172" s="239" t="s">
        <v>1044</v>
      </c>
      <c r="I172" s="239" t="s">
        <v>980</v>
      </c>
      <c r="J172" s="239">
        <v>50</v>
      </c>
      <c r="K172" s="280"/>
    </row>
    <row r="173" spans="2:11" ht="15" customHeight="1">
      <c r="B173" s="259"/>
      <c r="C173" s="239" t="s">
        <v>1005</v>
      </c>
      <c r="D173" s="239"/>
      <c r="E173" s="239"/>
      <c r="F173" s="258" t="s">
        <v>984</v>
      </c>
      <c r="G173" s="239"/>
      <c r="H173" s="239" t="s">
        <v>1044</v>
      </c>
      <c r="I173" s="239" t="s">
        <v>980</v>
      </c>
      <c r="J173" s="239">
        <v>50</v>
      </c>
      <c r="K173" s="280"/>
    </row>
    <row r="174" spans="2:11" ht="15" customHeight="1">
      <c r="B174" s="259"/>
      <c r="C174" s="239" t="s">
        <v>1003</v>
      </c>
      <c r="D174" s="239"/>
      <c r="E174" s="239"/>
      <c r="F174" s="258" t="s">
        <v>984</v>
      </c>
      <c r="G174" s="239"/>
      <c r="H174" s="239" t="s">
        <v>1044</v>
      </c>
      <c r="I174" s="239" t="s">
        <v>980</v>
      </c>
      <c r="J174" s="239">
        <v>50</v>
      </c>
      <c r="K174" s="280"/>
    </row>
    <row r="175" spans="2:11" ht="15" customHeight="1">
      <c r="B175" s="259"/>
      <c r="C175" s="239" t="s">
        <v>110</v>
      </c>
      <c r="D175" s="239"/>
      <c r="E175" s="239"/>
      <c r="F175" s="258" t="s">
        <v>978</v>
      </c>
      <c r="G175" s="239"/>
      <c r="H175" s="239" t="s">
        <v>1045</v>
      </c>
      <c r="I175" s="239" t="s">
        <v>1046</v>
      </c>
      <c r="J175" s="239"/>
      <c r="K175" s="280"/>
    </row>
    <row r="176" spans="2:11" ht="15" customHeight="1">
      <c r="B176" s="259"/>
      <c r="C176" s="239" t="s">
        <v>64</v>
      </c>
      <c r="D176" s="239"/>
      <c r="E176" s="239"/>
      <c r="F176" s="258" t="s">
        <v>978</v>
      </c>
      <c r="G176" s="239"/>
      <c r="H176" s="239" t="s">
        <v>1047</v>
      </c>
      <c r="I176" s="239" t="s">
        <v>1048</v>
      </c>
      <c r="J176" s="239">
        <v>1</v>
      </c>
      <c r="K176" s="280"/>
    </row>
    <row r="177" spans="2:11" ht="15" customHeight="1">
      <c r="B177" s="259"/>
      <c r="C177" s="239" t="s">
        <v>60</v>
      </c>
      <c r="D177" s="239"/>
      <c r="E177" s="239"/>
      <c r="F177" s="258" t="s">
        <v>978</v>
      </c>
      <c r="G177" s="239"/>
      <c r="H177" s="239" t="s">
        <v>1049</v>
      </c>
      <c r="I177" s="239" t="s">
        <v>980</v>
      </c>
      <c r="J177" s="239">
        <v>20</v>
      </c>
      <c r="K177" s="280"/>
    </row>
    <row r="178" spans="2:11" ht="15" customHeight="1">
      <c r="B178" s="259"/>
      <c r="C178" s="239" t="s">
        <v>111</v>
      </c>
      <c r="D178" s="239"/>
      <c r="E178" s="239"/>
      <c r="F178" s="258" t="s">
        <v>978</v>
      </c>
      <c r="G178" s="239"/>
      <c r="H178" s="239" t="s">
        <v>1050</v>
      </c>
      <c r="I178" s="239" t="s">
        <v>980</v>
      </c>
      <c r="J178" s="239">
        <v>255</v>
      </c>
      <c r="K178" s="280"/>
    </row>
    <row r="179" spans="2:11" ht="15" customHeight="1">
      <c r="B179" s="259"/>
      <c r="C179" s="239" t="s">
        <v>112</v>
      </c>
      <c r="D179" s="239"/>
      <c r="E179" s="239"/>
      <c r="F179" s="258" t="s">
        <v>978</v>
      </c>
      <c r="G179" s="239"/>
      <c r="H179" s="239" t="s">
        <v>943</v>
      </c>
      <c r="I179" s="239" t="s">
        <v>980</v>
      </c>
      <c r="J179" s="239">
        <v>10</v>
      </c>
      <c r="K179" s="280"/>
    </row>
    <row r="180" spans="2:11" ht="15" customHeight="1">
      <c r="B180" s="259"/>
      <c r="C180" s="239" t="s">
        <v>113</v>
      </c>
      <c r="D180" s="239"/>
      <c r="E180" s="239"/>
      <c r="F180" s="258" t="s">
        <v>978</v>
      </c>
      <c r="G180" s="239"/>
      <c r="H180" s="239" t="s">
        <v>1051</v>
      </c>
      <c r="I180" s="239" t="s">
        <v>1012</v>
      </c>
      <c r="J180" s="239"/>
      <c r="K180" s="280"/>
    </row>
    <row r="181" spans="2:11" ht="15" customHeight="1">
      <c r="B181" s="259"/>
      <c r="C181" s="239" t="s">
        <v>1052</v>
      </c>
      <c r="D181" s="239"/>
      <c r="E181" s="239"/>
      <c r="F181" s="258" t="s">
        <v>978</v>
      </c>
      <c r="G181" s="239"/>
      <c r="H181" s="239" t="s">
        <v>1053</v>
      </c>
      <c r="I181" s="239" t="s">
        <v>1012</v>
      </c>
      <c r="J181" s="239"/>
      <c r="K181" s="280"/>
    </row>
    <row r="182" spans="2:11" ht="15" customHeight="1">
      <c r="B182" s="259"/>
      <c r="C182" s="239" t="s">
        <v>1041</v>
      </c>
      <c r="D182" s="239"/>
      <c r="E182" s="239"/>
      <c r="F182" s="258" t="s">
        <v>978</v>
      </c>
      <c r="G182" s="239"/>
      <c r="H182" s="239" t="s">
        <v>1054</v>
      </c>
      <c r="I182" s="239" t="s">
        <v>1012</v>
      </c>
      <c r="J182" s="239"/>
      <c r="K182" s="280"/>
    </row>
    <row r="183" spans="2:11" ht="15" customHeight="1">
      <c r="B183" s="259"/>
      <c r="C183" s="239" t="s">
        <v>115</v>
      </c>
      <c r="D183" s="239"/>
      <c r="E183" s="239"/>
      <c r="F183" s="258" t="s">
        <v>984</v>
      </c>
      <c r="G183" s="239"/>
      <c r="H183" s="239" t="s">
        <v>1055</v>
      </c>
      <c r="I183" s="239" t="s">
        <v>980</v>
      </c>
      <c r="J183" s="239">
        <v>50</v>
      </c>
      <c r="K183" s="280"/>
    </row>
    <row r="184" spans="2:11" ht="15" customHeight="1">
      <c r="B184" s="259"/>
      <c r="C184" s="239" t="s">
        <v>1056</v>
      </c>
      <c r="D184" s="239"/>
      <c r="E184" s="239"/>
      <c r="F184" s="258" t="s">
        <v>984</v>
      </c>
      <c r="G184" s="239"/>
      <c r="H184" s="239" t="s">
        <v>1057</v>
      </c>
      <c r="I184" s="239" t="s">
        <v>1058</v>
      </c>
      <c r="J184" s="239"/>
      <c r="K184" s="280"/>
    </row>
    <row r="185" spans="2:11" ht="15" customHeight="1">
      <c r="B185" s="259"/>
      <c r="C185" s="239" t="s">
        <v>1059</v>
      </c>
      <c r="D185" s="239"/>
      <c r="E185" s="239"/>
      <c r="F185" s="258" t="s">
        <v>984</v>
      </c>
      <c r="G185" s="239"/>
      <c r="H185" s="239" t="s">
        <v>1060</v>
      </c>
      <c r="I185" s="239" t="s">
        <v>1058</v>
      </c>
      <c r="J185" s="239"/>
      <c r="K185" s="280"/>
    </row>
    <row r="186" spans="2:11" ht="15" customHeight="1">
      <c r="B186" s="259"/>
      <c r="C186" s="239" t="s">
        <v>1061</v>
      </c>
      <c r="D186" s="239"/>
      <c r="E186" s="239"/>
      <c r="F186" s="258" t="s">
        <v>984</v>
      </c>
      <c r="G186" s="239"/>
      <c r="H186" s="239" t="s">
        <v>1062</v>
      </c>
      <c r="I186" s="239" t="s">
        <v>1058</v>
      </c>
      <c r="J186" s="239"/>
      <c r="K186" s="280"/>
    </row>
    <row r="187" spans="2:11" ht="15" customHeight="1">
      <c r="B187" s="259"/>
      <c r="C187" s="292" t="s">
        <v>1063</v>
      </c>
      <c r="D187" s="239"/>
      <c r="E187" s="239"/>
      <c r="F187" s="258" t="s">
        <v>984</v>
      </c>
      <c r="G187" s="239"/>
      <c r="H187" s="239" t="s">
        <v>1064</v>
      </c>
      <c r="I187" s="239" t="s">
        <v>1065</v>
      </c>
      <c r="J187" s="293" t="s">
        <v>1066</v>
      </c>
      <c r="K187" s="280"/>
    </row>
    <row r="188" spans="2:11" ht="15" customHeight="1">
      <c r="B188" s="259"/>
      <c r="C188" s="244" t="s">
        <v>49</v>
      </c>
      <c r="D188" s="239"/>
      <c r="E188" s="239"/>
      <c r="F188" s="258" t="s">
        <v>978</v>
      </c>
      <c r="G188" s="239"/>
      <c r="H188" s="235" t="s">
        <v>1067</v>
      </c>
      <c r="I188" s="239" t="s">
        <v>1068</v>
      </c>
      <c r="J188" s="239"/>
      <c r="K188" s="280"/>
    </row>
    <row r="189" spans="2:11" ht="15" customHeight="1">
      <c r="B189" s="259"/>
      <c r="C189" s="244" t="s">
        <v>1069</v>
      </c>
      <c r="D189" s="239"/>
      <c r="E189" s="239"/>
      <c r="F189" s="258" t="s">
        <v>978</v>
      </c>
      <c r="G189" s="239"/>
      <c r="H189" s="239" t="s">
        <v>1070</v>
      </c>
      <c r="I189" s="239" t="s">
        <v>1012</v>
      </c>
      <c r="J189" s="239"/>
      <c r="K189" s="280"/>
    </row>
    <row r="190" spans="2:11" ht="15" customHeight="1">
      <c r="B190" s="259"/>
      <c r="C190" s="244" t="s">
        <v>1071</v>
      </c>
      <c r="D190" s="239"/>
      <c r="E190" s="239"/>
      <c r="F190" s="258" t="s">
        <v>978</v>
      </c>
      <c r="G190" s="239"/>
      <c r="H190" s="239" t="s">
        <v>1072</v>
      </c>
      <c r="I190" s="239" t="s">
        <v>1012</v>
      </c>
      <c r="J190" s="239"/>
      <c r="K190" s="280"/>
    </row>
    <row r="191" spans="2:11" ht="15" customHeight="1">
      <c r="B191" s="259"/>
      <c r="C191" s="244" t="s">
        <v>1073</v>
      </c>
      <c r="D191" s="239"/>
      <c r="E191" s="239"/>
      <c r="F191" s="258" t="s">
        <v>984</v>
      </c>
      <c r="G191" s="239"/>
      <c r="H191" s="239" t="s">
        <v>1074</v>
      </c>
      <c r="I191" s="239" t="s">
        <v>1012</v>
      </c>
      <c r="J191" s="239"/>
      <c r="K191" s="280"/>
    </row>
    <row r="192" spans="2:11" ht="15" customHeight="1">
      <c r="B192" s="286"/>
      <c r="C192" s="294"/>
      <c r="D192" s="268"/>
      <c r="E192" s="268"/>
      <c r="F192" s="268"/>
      <c r="G192" s="268"/>
      <c r="H192" s="268"/>
      <c r="I192" s="268"/>
      <c r="J192" s="268"/>
      <c r="K192" s="287"/>
    </row>
    <row r="193" spans="2:11" ht="18.75" customHeight="1">
      <c r="B193" s="235"/>
      <c r="C193" s="239"/>
      <c r="D193" s="239"/>
      <c r="E193" s="239"/>
      <c r="F193" s="258"/>
      <c r="G193" s="239"/>
      <c r="H193" s="239"/>
      <c r="I193" s="239"/>
      <c r="J193" s="239"/>
      <c r="K193" s="235"/>
    </row>
    <row r="194" spans="2:11" ht="18.75" customHeight="1">
      <c r="B194" s="235"/>
      <c r="C194" s="239"/>
      <c r="D194" s="239"/>
      <c r="E194" s="239"/>
      <c r="F194" s="258"/>
      <c r="G194" s="239"/>
      <c r="H194" s="239"/>
      <c r="I194" s="239"/>
      <c r="J194" s="239"/>
      <c r="K194" s="235"/>
    </row>
    <row r="195" spans="2:11" ht="18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</row>
    <row r="196" spans="2:11">
      <c r="B196" s="227"/>
      <c r="C196" s="228"/>
      <c r="D196" s="228"/>
      <c r="E196" s="228"/>
      <c r="F196" s="228"/>
      <c r="G196" s="228"/>
      <c r="H196" s="228"/>
      <c r="I196" s="228"/>
      <c r="J196" s="228"/>
      <c r="K196" s="229"/>
    </row>
    <row r="197" spans="2:11" ht="21">
      <c r="B197" s="230"/>
      <c r="C197" s="353" t="s">
        <v>1075</v>
      </c>
      <c r="D197" s="353"/>
      <c r="E197" s="353"/>
      <c r="F197" s="353"/>
      <c r="G197" s="353"/>
      <c r="H197" s="353"/>
      <c r="I197" s="353"/>
      <c r="J197" s="353"/>
      <c r="K197" s="231"/>
    </row>
    <row r="198" spans="2:11" ht="25.5" customHeight="1">
      <c r="B198" s="230"/>
      <c r="C198" s="295" t="s">
        <v>1076</v>
      </c>
      <c r="D198" s="295"/>
      <c r="E198" s="295"/>
      <c r="F198" s="295" t="s">
        <v>1077</v>
      </c>
      <c r="G198" s="296"/>
      <c r="H198" s="352" t="s">
        <v>1078</v>
      </c>
      <c r="I198" s="352"/>
      <c r="J198" s="352"/>
      <c r="K198" s="231"/>
    </row>
    <row r="199" spans="2:11" ht="5.25" customHeight="1">
      <c r="B199" s="259"/>
      <c r="C199" s="256"/>
      <c r="D199" s="256"/>
      <c r="E199" s="256"/>
      <c r="F199" s="256"/>
      <c r="G199" s="239"/>
      <c r="H199" s="256"/>
      <c r="I199" s="256"/>
      <c r="J199" s="256"/>
      <c r="K199" s="280"/>
    </row>
    <row r="200" spans="2:11" ht="15" customHeight="1">
      <c r="B200" s="259"/>
      <c r="C200" s="239" t="s">
        <v>1068</v>
      </c>
      <c r="D200" s="239"/>
      <c r="E200" s="239"/>
      <c r="F200" s="258" t="s">
        <v>50</v>
      </c>
      <c r="G200" s="239"/>
      <c r="H200" s="350" t="s">
        <v>1079</v>
      </c>
      <c r="I200" s="350"/>
      <c r="J200" s="350"/>
      <c r="K200" s="280"/>
    </row>
    <row r="201" spans="2:11" ht="15" customHeight="1">
      <c r="B201" s="259"/>
      <c r="C201" s="265"/>
      <c r="D201" s="239"/>
      <c r="E201" s="239"/>
      <c r="F201" s="258" t="s">
        <v>51</v>
      </c>
      <c r="G201" s="239"/>
      <c r="H201" s="350" t="s">
        <v>1080</v>
      </c>
      <c r="I201" s="350"/>
      <c r="J201" s="350"/>
      <c r="K201" s="280"/>
    </row>
    <row r="202" spans="2:11" ht="15" customHeight="1">
      <c r="B202" s="259"/>
      <c r="C202" s="265"/>
      <c r="D202" s="239"/>
      <c r="E202" s="239"/>
      <c r="F202" s="258" t="s">
        <v>54</v>
      </c>
      <c r="G202" s="239"/>
      <c r="H202" s="350" t="s">
        <v>1081</v>
      </c>
      <c r="I202" s="350"/>
      <c r="J202" s="350"/>
      <c r="K202" s="280"/>
    </row>
    <row r="203" spans="2:11" ht="15" customHeight="1">
      <c r="B203" s="259"/>
      <c r="C203" s="239"/>
      <c r="D203" s="239"/>
      <c r="E203" s="239"/>
      <c r="F203" s="258" t="s">
        <v>52</v>
      </c>
      <c r="G203" s="239"/>
      <c r="H203" s="350" t="s">
        <v>1082</v>
      </c>
      <c r="I203" s="350"/>
      <c r="J203" s="350"/>
      <c r="K203" s="280"/>
    </row>
    <row r="204" spans="2:11" ht="15" customHeight="1">
      <c r="B204" s="259"/>
      <c r="C204" s="239"/>
      <c r="D204" s="239"/>
      <c r="E204" s="239"/>
      <c r="F204" s="258" t="s">
        <v>53</v>
      </c>
      <c r="G204" s="239"/>
      <c r="H204" s="350" t="s">
        <v>1083</v>
      </c>
      <c r="I204" s="350"/>
      <c r="J204" s="350"/>
      <c r="K204" s="280"/>
    </row>
    <row r="205" spans="2:11" ht="15" customHeight="1">
      <c r="B205" s="259"/>
      <c r="C205" s="239"/>
      <c r="D205" s="239"/>
      <c r="E205" s="239"/>
      <c r="F205" s="258"/>
      <c r="G205" s="239"/>
      <c r="H205" s="239"/>
      <c r="I205" s="239"/>
      <c r="J205" s="239"/>
      <c r="K205" s="280"/>
    </row>
    <row r="206" spans="2:11" ht="15" customHeight="1">
      <c r="B206" s="259"/>
      <c r="C206" s="239" t="s">
        <v>1024</v>
      </c>
      <c r="D206" s="239"/>
      <c r="E206" s="239"/>
      <c r="F206" s="258" t="s">
        <v>86</v>
      </c>
      <c r="G206" s="239"/>
      <c r="H206" s="350" t="s">
        <v>1084</v>
      </c>
      <c r="I206" s="350"/>
      <c r="J206" s="350"/>
      <c r="K206" s="280"/>
    </row>
    <row r="207" spans="2:11" ht="15" customHeight="1">
      <c r="B207" s="259"/>
      <c r="C207" s="265"/>
      <c r="D207" s="239"/>
      <c r="E207" s="239"/>
      <c r="F207" s="258" t="s">
        <v>922</v>
      </c>
      <c r="G207" s="239"/>
      <c r="H207" s="350" t="s">
        <v>923</v>
      </c>
      <c r="I207" s="350"/>
      <c r="J207" s="350"/>
      <c r="K207" s="280"/>
    </row>
    <row r="208" spans="2:11" ht="15" customHeight="1">
      <c r="B208" s="259"/>
      <c r="C208" s="239"/>
      <c r="D208" s="239"/>
      <c r="E208" s="239"/>
      <c r="F208" s="258" t="s">
        <v>920</v>
      </c>
      <c r="G208" s="239"/>
      <c r="H208" s="350" t="s">
        <v>1085</v>
      </c>
      <c r="I208" s="350"/>
      <c r="J208" s="350"/>
      <c r="K208" s="280"/>
    </row>
    <row r="209" spans="2:11" ht="15" customHeight="1">
      <c r="B209" s="297"/>
      <c r="C209" s="265"/>
      <c r="D209" s="265"/>
      <c r="E209" s="265"/>
      <c r="F209" s="258" t="s">
        <v>924</v>
      </c>
      <c r="G209" s="244"/>
      <c r="H209" s="351" t="s">
        <v>85</v>
      </c>
      <c r="I209" s="351"/>
      <c r="J209" s="351"/>
      <c r="K209" s="298"/>
    </row>
    <row r="210" spans="2:11" ht="15" customHeight="1">
      <c r="B210" s="297"/>
      <c r="C210" s="265"/>
      <c r="D210" s="265"/>
      <c r="E210" s="265"/>
      <c r="F210" s="258" t="s">
        <v>925</v>
      </c>
      <c r="G210" s="244"/>
      <c r="H210" s="351" t="s">
        <v>1086</v>
      </c>
      <c r="I210" s="351"/>
      <c r="J210" s="351"/>
      <c r="K210" s="298"/>
    </row>
    <row r="211" spans="2:11" ht="15" customHeight="1">
      <c r="B211" s="297"/>
      <c r="C211" s="265"/>
      <c r="D211" s="265"/>
      <c r="E211" s="265"/>
      <c r="F211" s="299"/>
      <c r="G211" s="244"/>
      <c r="H211" s="300"/>
      <c r="I211" s="300"/>
      <c r="J211" s="300"/>
      <c r="K211" s="298"/>
    </row>
    <row r="212" spans="2:11" ht="15" customHeight="1">
      <c r="B212" s="297"/>
      <c r="C212" s="239" t="s">
        <v>1048</v>
      </c>
      <c r="D212" s="265"/>
      <c r="E212" s="265"/>
      <c r="F212" s="258">
        <v>1</v>
      </c>
      <c r="G212" s="244"/>
      <c r="H212" s="351" t="s">
        <v>1087</v>
      </c>
      <c r="I212" s="351"/>
      <c r="J212" s="351"/>
      <c r="K212" s="298"/>
    </row>
    <row r="213" spans="2:11" ht="15" customHeight="1">
      <c r="B213" s="297"/>
      <c r="C213" s="265"/>
      <c r="D213" s="265"/>
      <c r="E213" s="265"/>
      <c r="F213" s="258">
        <v>2</v>
      </c>
      <c r="G213" s="244"/>
      <c r="H213" s="351" t="s">
        <v>1088</v>
      </c>
      <c r="I213" s="351"/>
      <c r="J213" s="351"/>
      <c r="K213" s="298"/>
    </row>
    <row r="214" spans="2:11" ht="15" customHeight="1">
      <c r="B214" s="297"/>
      <c r="C214" s="265"/>
      <c r="D214" s="265"/>
      <c r="E214" s="265"/>
      <c r="F214" s="258">
        <v>3</v>
      </c>
      <c r="G214" s="244"/>
      <c r="H214" s="351" t="s">
        <v>1089</v>
      </c>
      <c r="I214" s="351"/>
      <c r="J214" s="351"/>
      <c r="K214" s="298"/>
    </row>
    <row r="215" spans="2:11" ht="15" customHeight="1">
      <c r="B215" s="297"/>
      <c r="C215" s="265"/>
      <c r="D215" s="265"/>
      <c r="E215" s="265"/>
      <c r="F215" s="258">
        <v>4</v>
      </c>
      <c r="G215" s="244"/>
      <c r="H215" s="351" t="s">
        <v>1090</v>
      </c>
      <c r="I215" s="351"/>
      <c r="J215" s="351"/>
      <c r="K215" s="298"/>
    </row>
    <row r="216" spans="2:11" ht="12.75" customHeight="1">
      <c r="B216" s="301"/>
      <c r="C216" s="302"/>
      <c r="D216" s="302"/>
      <c r="E216" s="302"/>
      <c r="F216" s="302"/>
      <c r="G216" s="302"/>
      <c r="H216" s="302"/>
      <c r="I216" s="302"/>
      <c r="J216" s="302"/>
      <c r="K216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SO001 - Vedlejší a ostatn...</vt:lpstr>
      <vt:lpstr>SO101 - Parkovací stání</vt:lpstr>
      <vt:lpstr>Pokyny pro vyplnění</vt:lpstr>
      <vt:lpstr>'Rekapitulace stavby'!Názvy_tisku</vt:lpstr>
      <vt:lpstr>'SO001 - Vedlejší a ostatn...'!Názvy_tisku</vt:lpstr>
      <vt:lpstr>'SO101 - Parkovací stání'!Názvy_tisku</vt:lpstr>
      <vt:lpstr>'Pokyny pro vyplnění'!Oblast_tisku</vt:lpstr>
      <vt:lpstr>'Rekapitulace stavby'!Oblast_tisku</vt:lpstr>
      <vt:lpstr>'SO001 - Vedlejší a ostatn...'!Oblast_tisku</vt:lpstr>
      <vt:lpstr>'SO101 - Parkovací stání'!Oblast_tisku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Kučera</cp:lastModifiedBy>
  <dcterms:created xsi:type="dcterms:W3CDTF">2018-11-02T14:14:04Z</dcterms:created>
  <dcterms:modified xsi:type="dcterms:W3CDTF">2018-11-02T14:22:45Z</dcterms:modified>
</cp:coreProperties>
</file>